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160" tabRatio="622" activeTab="1"/>
  </bookViews>
  <sheets>
    <sheet name="PAAP 2024" sheetId="2" r:id="rId1"/>
    <sheet name="Achizitii directe 2024" sheetId="3" r:id="rId2"/>
    <sheet name="Sheet1" sheetId="4" r:id="rId3"/>
  </sheets>
  <definedNames>
    <definedName name="_xlnm.Print_Area" localSheetId="0">'PAAP 2024'!$A$1:$N$28</definedName>
  </definedNames>
  <calcPr calcId="145621"/>
</workbook>
</file>

<file path=xl/calcChain.xml><?xml version="1.0" encoding="utf-8"?>
<calcChain xmlns="http://schemas.openxmlformats.org/spreadsheetml/2006/main">
  <c r="E15" i="3" l="1"/>
  <c r="E17" i="3"/>
  <c r="E16" i="3"/>
  <c r="E14" i="3"/>
  <c r="E13" i="3"/>
  <c r="E12" i="3"/>
  <c r="E62" i="3"/>
  <c r="E11" i="3"/>
  <c r="E18" i="3"/>
  <c r="E37" i="3" l="1"/>
  <c r="E36" i="3"/>
  <c r="E35" i="3"/>
  <c r="E29" i="3" l="1"/>
  <c r="E28" i="3"/>
  <c r="E27" i="3"/>
  <c r="E26" i="3"/>
  <c r="E25" i="3"/>
  <c r="E24" i="3"/>
  <c r="E23" i="3"/>
  <c r="E22" i="3"/>
  <c r="E20" i="3"/>
  <c r="E19" i="3"/>
  <c r="E43" i="3"/>
  <c r="E41" i="3"/>
  <c r="H4" i="2"/>
  <c r="D25" i="4" l="1"/>
  <c r="D24" i="4" l="1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4" i="4"/>
  <c r="D5" i="4"/>
  <c r="D6" i="4"/>
  <c r="D7" i="4"/>
  <c r="D8" i="4"/>
  <c r="D9" i="4"/>
  <c r="D3" i="4"/>
</calcChain>
</file>

<file path=xl/sharedStrings.xml><?xml version="1.0" encoding="utf-8"?>
<sst xmlns="http://schemas.openxmlformats.org/spreadsheetml/2006/main" count="493" uniqueCount="236">
  <si>
    <t>Nr. crt.</t>
  </si>
  <si>
    <t>Procedura stabilita/ instrumente specifice pentru derularea procesului de achizitie</t>
  </si>
  <si>
    <t>Rezultatul procedurii</t>
  </si>
  <si>
    <t>Modalitatea de derulare a procedurii de atribuire</t>
  </si>
  <si>
    <t>Min</t>
  </si>
  <si>
    <t>Max</t>
  </si>
  <si>
    <t>Online</t>
  </si>
  <si>
    <t>Acord-cadru</t>
  </si>
  <si>
    <t>Dialog competitiv</t>
  </si>
  <si>
    <t>Parteneriat pentru inovare</t>
  </si>
  <si>
    <t>Cod CPV și descrierea codului CPV</t>
  </si>
  <si>
    <t>Procedura stabilită/ instrumente specifice pentru derularea procesului de achiziție</t>
  </si>
  <si>
    <t>Valoare estimată
(RON fără TVA)</t>
  </si>
  <si>
    <t>Sursa de finanțare</t>
  </si>
  <si>
    <t>Data (luna) estimată pentru inițierea procedurii</t>
  </si>
  <si>
    <t>Data (luna) estimată pentru atribuirea contractului de achiziție publică/semnarea acordului-cadru</t>
  </si>
  <si>
    <t>Persoana responsabilă cu aplicarea procedurii de atribuire</t>
  </si>
  <si>
    <t>Data introducerii procedurii în Programul anual al achizițiilor publice</t>
  </si>
  <si>
    <t>Licitație restrânsă</t>
  </si>
  <si>
    <t>Negociere competitivă</t>
  </si>
  <si>
    <t>Concurs de soluții</t>
  </si>
  <si>
    <t>Procedură simplificată</t>
  </si>
  <si>
    <t>Negociere fără publicare prealabilă</t>
  </si>
  <si>
    <t>Procedura de atribuire aplicabilă în cazul serviciilor sociale și al altor servicii specifice</t>
  </si>
  <si>
    <t>Obiectul achiziție directe</t>
  </si>
  <si>
    <t>Data (luna) estimată pentru inițierea achiziției</t>
  </si>
  <si>
    <t>Data (luna) estimată pentru finalizarea  achiziției</t>
  </si>
  <si>
    <t>Persoana responsabilă cu derularea achiziției</t>
  </si>
  <si>
    <t>Data înregistrării nevoii</t>
  </si>
  <si>
    <t>SERVICIUL DEZVOLTARE REGLEMENTARI TEHNICE SI COORDONARE MENTENANTA AERONAVE</t>
  </si>
  <si>
    <t>Buget de stat</t>
  </si>
  <si>
    <t>Servicii de laborator</t>
  </si>
  <si>
    <t>Nr. 
Crt.</t>
  </si>
  <si>
    <t>Bugetul de stat</t>
  </si>
  <si>
    <t xml:space="preserve">SERVICIUL METODICA SI REGLEMENTARI AERONAUTICE </t>
  </si>
  <si>
    <t>Servicii de analiza de laborator a uleiurilor de aviatie</t>
  </si>
  <si>
    <t>TBD</t>
  </si>
  <si>
    <t>BIROUL COMUNICAŢII AERONAUTICE ŞI TEHNOLOGIA INFORMAŢIEI</t>
  </si>
  <si>
    <t>SERVICIUL PROGRAME, NORME LOGISTICE, PATRIMONIU IMOBILIAR ŞI PROTECŢIA MEDIULUI</t>
  </si>
  <si>
    <t>18143000-3</t>
  </si>
  <si>
    <t>Uniforme militare</t>
  </si>
  <si>
    <t>Echipament de protecție</t>
  </si>
  <si>
    <t>BIROUL ADMINISTRATIV</t>
  </si>
  <si>
    <t>39831240-0</t>
  </si>
  <si>
    <t>Produse de curățenie</t>
  </si>
  <si>
    <t>Echipament de reprezentare</t>
  </si>
  <si>
    <t>Produse de papetărie și birotică</t>
  </si>
  <si>
    <t>30192700-8</t>
  </si>
  <si>
    <t>Papetărie</t>
  </si>
  <si>
    <t>SECȚIA REPARAȚII AERONAVE</t>
  </si>
  <si>
    <t>50411000-9</t>
  </si>
  <si>
    <t>Servicii de reparare și de întreținere a aparatelor de măsurare</t>
  </si>
  <si>
    <t>24111700-2</t>
  </si>
  <si>
    <t>Azot comprimat</t>
  </si>
  <si>
    <t>SERVICIUL MANAGEMENT OPERAȚIONAL</t>
  </si>
  <si>
    <t>79132000-8</t>
  </si>
  <si>
    <t>34300000-0</t>
  </si>
  <si>
    <t>Piese de schimb pentru autovehicule</t>
  </si>
  <si>
    <t>Contract de achiziții publice</t>
  </si>
  <si>
    <t>50413200-5</t>
  </si>
  <si>
    <t>39717200-3</t>
  </si>
  <si>
    <t>Slt. Grăjdan Adrian
Lt. Apostol Florin</t>
  </si>
  <si>
    <t>28.02.2025</t>
  </si>
  <si>
    <t xml:space="preserve">Slt. Grăjdan Adrian
Cpt. Ciobanu Cosmin </t>
  </si>
  <si>
    <t>Servicii de asigurare</t>
  </si>
  <si>
    <t>Furnizare carburanți auto</t>
  </si>
  <si>
    <t>091322000-3
09134200-9</t>
  </si>
  <si>
    <t>Benzină
Motorină</t>
  </si>
  <si>
    <t>Servicii de asistență și reprezentare juridică a personalului propriu</t>
  </si>
  <si>
    <t>79100000-5</t>
  </si>
  <si>
    <t>Servicii juridice</t>
  </si>
  <si>
    <t>Servicii de supraveghere a conformității sistemului de management al calității cu standardul SR EN ISO 9001:2005</t>
  </si>
  <si>
    <t>Servicii de supraveghere</t>
  </si>
  <si>
    <t>Bunuri materiale pentru construirea rezervei operative</t>
  </si>
  <si>
    <t>35113410-6</t>
  </si>
  <si>
    <t>Echipament/complet de protecție chimic/biologic</t>
  </si>
  <si>
    <t>35814000-3</t>
  </si>
  <si>
    <t>Mască contra gazelor (complet mască contra gazelor, cartuș filtrant, sac port-mască)</t>
  </si>
  <si>
    <t>39522530-1</t>
  </si>
  <si>
    <t>Corturi</t>
  </si>
  <si>
    <t>39522520-8</t>
  </si>
  <si>
    <t>Paturi de campanie</t>
  </si>
  <si>
    <t>39511100-8</t>
  </si>
  <si>
    <t>Plt. Ciumeti Felix</t>
  </si>
  <si>
    <t>Materiale de întreținere și curățenie</t>
  </si>
  <si>
    <t>Sg. Maj. Ghinea Roxana</t>
  </si>
  <si>
    <t>Materiale electrice</t>
  </si>
  <si>
    <t>31681410-0</t>
  </si>
  <si>
    <t>Încheiere contract servicii de salubrizare pe o perioadă de 3 luni, cu posibilitate prelungire până la 31.12.2025</t>
  </si>
  <si>
    <t>90511200-4</t>
  </si>
  <si>
    <t>Servicii de colectare a gunoiului menajer</t>
  </si>
  <si>
    <t>Piese de schimb pentru tractorul Husqvarna TC 242</t>
  </si>
  <si>
    <t>34913000-0</t>
  </si>
  <si>
    <t>Diverse piese de schimb</t>
  </si>
  <si>
    <t>Lt. Apostol Florin</t>
  </si>
  <si>
    <t>Piese și accesorii pentru vehicule și pentru motoare de vehicule</t>
  </si>
  <si>
    <t>Servicii de reparații auto</t>
  </si>
  <si>
    <t>Servicii de reparare și întreținere a autovehiculelor și a echipamentelor conexe</t>
  </si>
  <si>
    <t>Servicii de asigurare auto RCA+CASCO</t>
  </si>
  <si>
    <t>66516100-1
66515000-3</t>
  </si>
  <si>
    <t>Materiale pentru întreținere și igienizare auto</t>
  </si>
  <si>
    <t>Materiale de natura obiectelor de inventar</t>
  </si>
  <si>
    <t>39717200-3
30191400-8
39120000-9
39113000-7</t>
  </si>
  <si>
    <t>Servicii de dezinsecție și deratizare</t>
  </si>
  <si>
    <t>90921000-9
90923000-3</t>
  </si>
  <si>
    <t>Servicii de verificare tehnică a instalației de limitare și stingere a incendiilor</t>
  </si>
  <si>
    <t>Servicii de reparare și întreținere a echipamentului de stingere a incendiilor</t>
  </si>
  <si>
    <t>Achiziționarea diverselor materiale pentru întreținere și funcționare</t>
  </si>
  <si>
    <t>33760000-5
31224810-3
44511110-9
14311100-5
39137000-1</t>
  </si>
  <si>
    <t>Diverse materiale pentru întreținere și funcționare</t>
  </si>
  <si>
    <t>31.01.2025</t>
  </si>
  <si>
    <t>31.12.2025</t>
  </si>
  <si>
    <t>12.12.2024</t>
  </si>
  <si>
    <t>Slt. Grăjdan Adrian
Cpt. Untaru Ilie-Cristinel</t>
  </si>
  <si>
    <t>01.01.2025</t>
  </si>
  <si>
    <t>01.03.2025</t>
  </si>
  <si>
    <t>31.10.2025</t>
  </si>
  <si>
    <t>12.12.2025</t>
  </si>
  <si>
    <t>10.05.2025</t>
  </si>
  <si>
    <t>01.06.2025</t>
  </si>
  <si>
    <t>30.06.2025</t>
  </si>
  <si>
    <t>20.12.2025</t>
  </si>
  <si>
    <t>30.12.2025</t>
  </si>
  <si>
    <t>Slt. Grăjdan Adrian
Lt.col. Moghilaș Florin</t>
  </si>
  <si>
    <t>Slt. Grăjdan Adrian Lt. Bratu Marius</t>
  </si>
  <si>
    <t>30.09.2025</t>
  </si>
  <si>
    <t>15.03.2025</t>
  </si>
  <si>
    <t>Slt. Grăjdan Adrian
Slt. Muraru Ema</t>
  </si>
  <si>
    <t>Hârtie A4 fotocopiator și xerografică</t>
  </si>
  <si>
    <t>30197642-8</t>
  </si>
  <si>
    <t>Hârtie pentru fotocopiator și xerografică</t>
  </si>
  <si>
    <t>Servicii de reparații curente executate la echipamentele de resortul comunicații aeronautice și tehnologia informației</t>
  </si>
  <si>
    <t>72267200-1
50320000-4</t>
  </si>
  <si>
    <t>Servicii de reparare si de intretinere a computerelor personale</t>
  </si>
  <si>
    <t>Materiale consumabile pentru întreținerea și funcționarea tehnicii de comunicații și tehnologia informației</t>
  </si>
  <si>
    <t>92232000-6</t>
  </si>
  <si>
    <t>Servicii de televiziune prin satelit pentru 7 televizoare</t>
  </si>
  <si>
    <t>Servicii de televiziune prin cablu</t>
  </si>
  <si>
    <t>Consumabile specifice pentru imprimante și multifuncționale</t>
  </si>
  <si>
    <t>30125100-2</t>
  </si>
  <si>
    <t>Cartuse de toner</t>
  </si>
  <si>
    <t>01.02.2025</t>
  </si>
  <si>
    <t>Echipamente de resortul comunicații aeronautice și tehnologia informației pentru IGAv și USpAv Caransebeș</t>
  </si>
  <si>
    <t>32236000-6
30213300-8
30232110-8
32552000-7
32420000-3
44512940-3
50312000-5
3021330-8
33195100-4</t>
  </si>
  <si>
    <t>Echipamente de resortul comunicații aeronautice și tehnologia informației</t>
  </si>
  <si>
    <t>Servicii de protecție informatică antivirus și antimalware pentru IGAv și Caransebeș</t>
  </si>
  <si>
    <t>72910000-2</t>
  </si>
  <si>
    <t>Servicii de siguranta informatica</t>
  </si>
  <si>
    <t>01.05.2025</t>
  </si>
  <si>
    <t>64212000-5
72400000-4</t>
  </si>
  <si>
    <t>Servicii de telefonie mobilă și internet</t>
  </si>
  <si>
    <t>Servicii de telefonie fixă și închiriere de linii de comunicații terestre pentru IGAv și Caransebeș</t>
  </si>
  <si>
    <t>64211000-8
64214400-3</t>
  </si>
  <si>
    <t>Servicii de telefonie publică și inchiriere de linii terestre de comunicatii</t>
  </si>
  <si>
    <t>Mijloace fixe, necesare mentenanței aeronavelor din dotarea IGAv</t>
  </si>
  <si>
    <t>73435000-0</t>
  </si>
  <si>
    <t>Echipamente de testare pentru aeronave</t>
  </si>
  <si>
    <t>Slt. Grăjdan Adrian
Călinoiu Dragoș</t>
  </si>
  <si>
    <t>Obiecte de inventar, necesare mentenanței aeronavelor din dotarea IGAv</t>
  </si>
  <si>
    <t>34731700-7
34741000-3
44511000-5
38500000-0</t>
  </si>
  <si>
    <t>Piese pentru elicoptere, echipament aeronave, scule de mână, aparat de control și testare</t>
  </si>
  <si>
    <t>01.04.2025</t>
  </si>
  <si>
    <t>31.06.2025</t>
  </si>
  <si>
    <t>Materiale consumabile, necesare mentenanței aeronavelor din dotarea IGAv</t>
  </si>
  <si>
    <t>34731700-7
34741000-3</t>
  </si>
  <si>
    <t>Piese pentru elicoptere, echipament aeronave</t>
  </si>
  <si>
    <t>Servicii pentru metrologizarea sculelor și SDV-urilor</t>
  </si>
  <si>
    <t>01.09.2025</t>
  </si>
  <si>
    <t>31.11.2025</t>
  </si>
  <si>
    <t xml:space="preserve">                                                                                                                                                                                                                         NESECRET
                                                                                                                                                                                                                         Bucureşti 
                                                                                                                                                                                                                                 Exemplar unic
                                                                                                                                                                                                                                                             Nr.  __________ /___________
A P R O B
 INSPECTOR GENERAL
General de flotilă aeriană 
Cătălin-Paul DACHE
                         DE ACORD, ROG APROBAŢI                                                                                                                                                                                DE ACORD, ROG APROBAŢI
D.ADJUNCT AL INSPECTORULUI GENERAL                                                                                                                                                                               Contabil șef
     (Șef al resurselor și inginer șef)                                                                                                                                                                                              Colonel 
  Căpitan-comandor                        ..........................................................................................................................................
                     Ionuț CHIVU                                                                                                                                                                                                  Sorin MOSOR
Programul Anual al Achizițiilor Publice (PAAP)
- PROIECT-</t>
  </si>
  <si>
    <t>Furnizarea de combustibil turboreactor tip Jet A1 direct în rezervoarele aeronavelor Inspectoratului General de Aviație, pe Aeroportul Arad</t>
  </si>
  <si>
    <t>09131100-7</t>
  </si>
  <si>
    <t>Carburanti de tip kerosen</t>
  </si>
  <si>
    <t>Slt. Grăjdan Adrian
Cpt. Alexandra Trifan</t>
  </si>
  <si>
    <t xml:space="preserve">Anexa la PROIECTUL Programului Anual al Achizițiilor Publice pentru anul 2025 (Achiziții directe)
</t>
  </si>
  <si>
    <t>71900000--7</t>
  </si>
  <si>
    <t>Furnizarea de combustibil turboreactor tip Jet A1 direct în rezervoarele aeronavelor Inspectoratului General de Aviație, pe Aeroportul Craiova</t>
  </si>
  <si>
    <t>Licitație deschisă</t>
  </si>
  <si>
    <t>30.04.2025</t>
  </si>
  <si>
    <t>Servicii de asigurare aeronave, persoane aflate la bord și pentru cazurile de răspundere civilă ca urmare a pagubelor produse terților în urma evenimentelor de aviație</t>
  </si>
  <si>
    <t>31.03.2024</t>
  </si>
  <si>
    <t>Cpt. Garofița Tomescu
Cpt. Alexandra Trifan</t>
  </si>
  <si>
    <t>30232100-8</t>
  </si>
  <si>
    <t>Imprimante laser</t>
  </si>
  <si>
    <t>30.06.2024</t>
  </si>
  <si>
    <t>Stații de lucru fixe și portabile</t>
  </si>
  <si>
    <t>Computere personale</t>
  </si>
  <si>
    <t>30213000-5</t>
  </si>
  <si>
    <t>Server și multifuncțională monocrom</t>
  </si>
  <si>
    <t>Pachete software</t>
  </si>
  <si>
    <t>48900000-7</t>
  </si>
  <si>
    <t>Diverse pachete software si sisteme informatice</t>
  </si>
  <si>
    <t>31.12.2024</t>
  </si>
  <si>
    <t>Slt.Neacșu Adrian
Sg. Maj. Ciumeti Felix</t>
  </si>
  <si>
    <t>45259300-0</t>
  </si>
  <si>
    <t>Reparare și întreținere a centralelor termice</t>
  </si>
  <si>
    <t>Servicii de reparare cazane apă caldă de la centrala termică</t>
  </si>
  <si>
    <t>76600000-9</t>
  </si>
  <si>
    <t>Servicii de inspecție a conductelor</t>
  </si>
  <si>
    <t>Servicii de verificare, igienizare și încărcare cu freon aparate de aer condiționat</t>
  </si>
  <si>
    <t>50730000-1</t>
  </si>
  <si>
    <t>Servicii de reparare și întreținere a grupurilor de refrigerare</t>
  </si>
  <si>
    <t>Servicii asigurare funcționare optima a grupului electrogen</t>
  </si>
  <si>
    <t>50532300-6</t>
  </si>
  <si>
    <t xml:space="preserve">Servicii de reparare și de întreținere a generatoarelor </t>
  </si>
  <si>
    <t>Lucrări și servicii de verificare tehnică și reparații curente la construcții și instalații aferente acestora, utilaje sau echipamente</t>
  </si>
  <si>
    <t>50800000-3</t>
  </si>
  <si>
    <t>Diverse servicii de întreținere și de reparare</t>
  </si>
  <si>
    <t>Servicii de verificare tehnica periodica supape de siguranta de la centrala termica și instalație de utilare a gazelor naturale</t>
  </si>
  <si>
    <t>36.06.2024</t>
  </si>
  <si>
    <t>Slt.Neacșu Adrian
Lt. Florin Apostol</t>
  </si>
  <si>
    <t>5011000-9</t>
  </si>
  <si>
    <t>Pături</t>
  </si>
  <si>
    <t>Material informatic
Cabluri de rețea
Surse de alimentare electrica
Memorie cu acces aleatoriu (RAM)</t>
  </si>
  <si>
    <t xml:space="preserve">
30230000-0
32421000-0
31682530-4
30236110-6
</t>
  </si>
  <si>
    <t>SERVICIUL MANAGEMENT RESURSE UMANE</t>
  </si>
  <si>
    <t>Servicii de măsurare a câmpului electromagnetic și interpretarea rezultatelor</t>
  </si>
  <si>
    <t>90721600-3</t>
  </si>
  <si>
    <t>Servicii de protecție împotriva radiațiilor</t>
  </si>
  <si>
    <t>Slt. Grăjdan Adrian
Cpt. Rentea Adrian</t>
  </si>
  <si>
    <t>01.08.2024</t>
  </si>
  <si>
    <t>Servicii de măsurători pentru autorizarea PRAM</t>
  </si>
  <si>
    <t>71630000-3</t>
  </si>
  <si>
    <t>Servicii de inspectie si testare tehnica</t>
  </si>
  <si>
    <t>30.04.2024</t>
  </si>
  <si>
    <t>SERVICIUL DEZVOLTARE, REGLEMNTĂRI TEHNICE ȘI COORDONARE MENTENANȚĂ AERONAVE</t>
  </si>
  <si>
    <t>45453000-7</t>
  </si>
  <si>
    <t>Lucrări de reparații generale și de renovare</t>
  </si>
  <si>
    <t>Reparații curente ale porților de acces și ale utilajelor de construcții - motopompe, hidrofor și reparații la mijloacele de transport</t>
  </si>
  <si>
    <t>Seminarii de formare</t>
  </si>
  <si>
    <t>80522000-9</t>
  </si>
  <si>
    <t>29.11.2025</t>
  </si>
  <si>
    <t xml:space="preserve">Cpt. Garofița Tomescu  Comandor Cârstoiu </t>
  </si>
  <si>
    <t>Obiectul acordului cadru/contractului de achiziție publică
Cod unic de identificare a achizitiei
24367374/2025/</t>
  </si>
  <si>
    <t>66511000-5 66514140-9 66515200-5 66516200-2</t>
  </si>
  <si>
    <t>Servicii de asigurare de viață                             Servicii de asigurare a aeronavelor             Servicii de asigurare a bunurilor                   Servicii de asigurare de răspundere civilă pentru aeronave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</si>
</sst>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$-409]#,##0.00"/>
    <numFmt numFmtId="165" formatCode="[$-409]mmmm\-yy;@"/>
    <numFmt numFmtId="166" formatCode="#,##0.00;[Red]#,##0.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2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/>
    <xf numFmtId="0" fontId="6" fillId="2" borderId="0" xfId="0" applyFont="1" applyFill="1"/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2" fontId="6" fillId="2" borderId="0" xfId="0" applyNumberFormat="1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center" vertical="center" wrapText="1"/>
    </xf>
    <xf numFmtId="165" fontId="6" fillId="2" borderId="0" xfId="0" applyNumberFormat="1" applyFont="1" applyFill="1" applyAlignment="1">
      <alignment horizontal="center" vertical="center"/>
    </xf>
    <xf numFmtId="165" fontId="8" fillId="2" borderId="0" xfId="0" applyNumberFormat="1" applyFont="1" applyFill="1" applyAlignment="1">
      <alignment horizontal="center" vertical="center"/>
    </xf>
    <xf numFmtId="4" fontId="6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 vertical="center"/>
    </xf>
    <xf numFmtId="0" fontId="8" fillId="2" borderId="0" xfId="0" applyFont="1" applyFill="1"/>
    <xf numFmtId="0" fontId="9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4" fontId="10" fillId="2" borderId="7" xfId="0" applyNumberFormat="1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" fontId="10" fillId="2" borderId="7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166" fontId="11" fillId="2" borderId="2" xfId="0" applyNumberFormat="1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165" fontId="11" fillId="2" borderId="2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 wrapText="1"/>
    </xf>
    <xf numFmtId="4" fontId="11" fillId="2" borderId="23" xfId="0" applyNumberFormat="1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11" fillId="2" borderId="5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4" fontId="11" fillId="2" borderId="14" xfId="0" applyNumberFormat="1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165" fontId="2" fillId="2" borderId="8" xfId="0" applyNumberFormat="1" applyFont="1" applyFill="1" applyBorder="1" applyAlignment="1">
      <alignment horizontal="center" vertical="center" wrapText="1"/>
    </xf>
    <xf numFmtId="165" fontId="11" fillId="2" borderId="14" xfId="0" applyNumberFormat="1" applyFont="1" applyFill="1" applyBorder="1" applyAlignment="1">
      <alignment horizontal="center" vertical="center"/>
    </xf>
    <xf numFmtId="165" fontId="2" fillId="2" borderId="14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4" fontId="11" fillId="2" borderId="2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center" vertical="center"/>
    </xf>
    <xf numFmtId="4" fontId="11" fillId="2" borderId="16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663148</xdr:colOff>
      <xdr:row>14</xdr:row>
      <xdr:rowOff>138069</xdr:rowOff>
    </xdr:from>
    <xdr:to>
      <xdr:col>11</xdr:col>
      <xdr:colOff>508903</xdr:colOff>
      <xdr:row>20</xdr:row>
      <xdr:rowOff>68035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3535505" y="17691283"/>
          <a:ext cx="2580791" cy="124985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rial Narrow"/>
            </a:rPr>
            <a:t>          </a:t>
          </a:r>
          <a:r>
            <a:rPr lang="ro-RO" sz="1400" b="1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US" sz="1400" b="1" i="0" u="none" strike="noStrike" baseline="0">
              <a:solidFill>
                <a:srgbClr val="000000"/>
              </a:solidFill>
              <a:latin typeface="Arial Narrow"/>
            </a:rPr>
            <a:t>   </a:t>
          </a:r>
          <a:r>
            <a:rPr lang="ro-RO" sz="1400" b="1" i="0" u="none" strike="noStrike" baseline="0">
              <a:solidFill>
                <a:srgbClr val="000000"/>
              </a:solidFill>
              <a:latin typeface="Arial Narrow"/>
            </a:rPr>
            <a:t>    </a:t>
          </a:r>
          <a:r>
            <a:rPr lang="en-US" sz="1400" b="1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ro-RO" sz="1800" b="1" i="0" u="none" strike="noStrike" baseline="0">
              <a:solidFill>
                <a:srgbClr val="000000"/>
              </a:solidFill>
              <a:latin typeface="+mn-lt"/>
            </a:rPr>
            <a:t>D.Șef SMAP</a:t>
          </a:r>
          <a:endParaRPr lang="en-US" sz="1800" b="1" i="0" u="none" strike="noStrike" baseline="0">
            <a:solidFill>
              <a:srgbClr val="000000"/>
            </a:solidFill>
            <a:latin typeface="+mn-lt"/>
          </a:endParaRPr>
        </a:p>
        <a:p>
          <a:pPr algn="l" rtl="0">
            <a:defRPr sz="1000"/>
          </a:pPr>
          <a:r>
            <a:rPr lang="en-US" sz="1800" b="1" i="0" u="none" strike="noStrike" baseline="0">
              <a:solidFill>
                <a:srgbClr val="000000"/>
              </a:solidFill>
              <a:latin typeface="+mn-lt"/>
            </a:rPr>
            <a:t>        </a:t>
          </a:r>
          <a:r>
            <a:rPr lang="ro-RO" sz="1800" b="1" i="0" u="none" strike="noStrike" baseline="0">
              <a:solidFill>
                <a:srgbClr val="000000"/>
              </a:solidFill>
              <a:latin typeface="+mn-lt"/>
            </a:rPr>
            <a:t>  </a:t>
          </a:r>
          <a:r>
            <a:rPr lang="en-US" sz="1800" b="1" i="0" u="none" strike="noStrike" baseline="0">
              <a:solidFill>
                <a:srgbClr val="000000"/>
              </a:solidFill>
              <a:latin typeface="+mn-lt"/>
            </a:rPr>
            <a:t>    </a:t>
          </a:r>
          <a:r>
            <a:rPr lang="ro-RO" sz="1800" b="1" i="0" u="none" strike="noStrike" baseline="0">
              <a:solidFill>
                <a:srgbClr val="000000"/>
              </a:solidFill>
              <a:latin typeface="+mn-lt"/>
            </a:rPr>
            <a:t>      Căpitan</a:t>
          </a:r>
          <a:endParaRPr lang="en-US" sz="1800" b="1" i="0" u="none" strike="noStrike" baseline="0">
            <a:solidFill>
              <a:srgbClr val="000000"/>
            </a:solidFill>
            <a:latin typeface="+mn-lt"/>
          </a:endParaRPr>
        </a:p>
        <a:p>
          <a:pPr algn="l" rtl="0">
            <a:defRPr sz="1000"/>
          </a:pPr>
          <a:endParaRPr lang="en-US" sz="1800" b="1" i="0" u="none" strike="noStrike" baseline="0">
            <a:solidFill>
              <a:srgbClr val="000000"/>
            </a:solidFill>
            <a:latin typeface="+mn-lt"/>
          </a:endParaRPr>
        </a:p>
        <a:p>
          <a:pPr algn="l" rtl="0">
            <a:defRPr sz="1000"/>
          </a:pPr>
          <a:r>
            <a:rPr lang="ro-RO" sz="1800" b="1" i="0" u="none" strike="noStrike" baseline="0">
              <a:solidFill>
                <a:srgbClr val="000000"/>
              </a:solidFill>
              <a:latin typeface="+mn-lt"/>
              <a:cs typeface="+mn-cs"/>
            </a:rPr>
            <a:t>         Garofița TOMESCU</a:t>
          </a:r>
          <a:endParaRPr lang="en-US" sz="1800" b="1" i="0" u="none" strike="noStrike" baseline="0">
            <a:solidFill>
              <a:srgbClr val="000000"/>
            </a:solidFill>
            <a:latin typeface="+mn-lt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799859</xdr:colOff>
      <xdr:row>64</xdr:row>
      <xdr:rowOff>17049</xdr:rowOff>
    </xdr:from>
    <xdr:to>
      <xdr:col>7</xdr:col>
      <xdr:colOff>525312</xdr:colOff>
      <xdr:row>66</xdr:row>
      <xdr:rowOff>257736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9316330" y="38251520"/>
          <a:ext cx="2594158" cy="183192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rial Narrow"/>
            </a:rPr>
            <a:t>          </a:t>
          </a:r>
          <a:r>
            <a:rPr lang="ro-RO" sz="1400" b="1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US" sz="1400" b="1" i="0" u="none" strike="noStrike" baseline="0">
              <a:solidFill>
                <a:srgbClr val="000000"/>
              </a:solidFill>
              <a:latin typeface="Arial Narrow"/>
            </a:rPr>
            <a:t>   </a:t>
          </a:r>
          <a:r>
            <a:rPr lang="ro-RO" sz="1400" b="1" i="0" u="none" strike="noStrike" baseline="0">
              <a:solidFill>
                <a:srgbClr val="000000"/>
              </a:solidFill>
              <a:latin typeface="Arial Narrow"/>
            </a:rPr>
            <a:t>     </a:t>
          </a:r>
          <a:r>
            <a:rPr lang="en-US" sz="1400" b="1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ro-RO" sz="1800" b="1" i="0" u="none" strike="noStrike" baseline="0">
              <a:solidFill>
                <a:srgbClr val="000000"/>
              </a:solidFill>
              <a:latin typeface="+mn-lt"/>
            </a:rPr>
            <a:t>D. Șef SMAP</a:t>
          </a:r>
          <a:endParaRPr lang="en-US" sz="1800" b="1" i="0" u="none" strike="noStrike" baseline="0">
            <a:solidFill>
              <a:srgbClr val="000000"/>
            </a:solidFill>
            <a:latin typeface="+mn-lt"/>
          </a:endParaRPr>
        </a:p>
        <a:p>
          <a:pPr algn="l" rtl="0">
            <a:defRPr sz="1000"/>
          </a:pPr>
          <a:r>
            <a:rPr lang="en-US" sz="1800" b="1" i="0" u="none" strike="noStrike" baseline="0">
              <a:solidFill>
                <a:srgbClr val="000000"/>
              </a:solidFill>
              <a:latin typeface="+mn-lt"/>
            </a:rPr>
            <a:t>        </a:t>
          </a:r>
          <a:r>
            <a:rPr lang="ro-RO" sz="1800" b="1" i="0" u="none" strike="noStrike" baseline="0">
              <a:solidFill>
                <a:srgbClr val="000000"/>
              </a:solidFill>
              <a:latin typeface="+mn-lt"/>
            </a:rPr>
            <a:t>  </a:t>
          </a:r>
          <a:r>
            <a:rPr lang="en-US" sz="1800" b="1" i="0" u="none" strike="noStrike" baseline="0">
              <a:solidFill>
                <a:srgbClr val="000000"/>
              </a:solidFill>
              <a:latin typeface="+mn-lt"/>
            </a:rPr>
            <a:t> </a:t>
          </a:r>
          <a:r>
            <a:rPr lang="ro-RO" sz="1800" b="1" i="0" u="none" strike="noStrike" baseline="0">
              <a:solidFill>
                <a:srgbClr val="000000"/>
              </a:solidFill>
              <a:latin typeface="+mn-lt"/>
            </a:rPr>
            <a:t> </a:t>
          </a:r>
          <a:r>
            <a:rPr lang="en-US" sz="1800" b="1" i="0" u="none" strike="noStrike" baseline="0">
              <a:solidFill>
                <a:srgbClr val="000000"/>
              </a:solidFill>
              <a:latin typeface="+mn-lt"/>
            </a:rPr>
            <a:t>   </a:t>
          </a:r>
          <a:r>
            <a:rPr lang="ro-RO" sz="1800" b="1" i="0" u="none" strike="noStrike" baseline="0">
              <a:solidFill>
                <a:srgbClr val="000000"/>
              </a:solidFill>
              <a:latin typeface="+mn-lt"/>
            </a:rPr>
            <a:t>    Căpitan</a:t>
          </a:r>
          <a:endParaRPr lang="en-US" sz="1800" b="1" i="0" u="none" strike="noStrike" baseline="0">
            <a:solidFill>
              <a:srgbClr val="000000"/>
            </a:solidFill>
            <a:latin typeface="+mn-lt"/>
          </a:endParaRPr>
        </a:p>
        <a:p>
          <a:pPr algn="l" rtl="0">
            <a:defRPr sz="1000"/>
          </a:pPr>
          <a:endParaRPr lang="en-US" sz="1800" b="1" i="0" u="none" strike="noStrike" baseline="0">
            <a:solidFill>
              <a:srgbClr val="000000"/>
            </a:solidFill>
            <a:latin typeface="+mn-lt"/>
          </a:endParaRPr>
        </a:p>
        <a:p>
          <a:pPr algn="l" rtl="0">
            <a:defRPr sz="1000"/>
          </a:pPr>
          <a:r>
            <a:rPr lang="ro-RO" sz="1800" b="1" i="0" u="none" strike="noStrike" baseline="0">
              <a:solidFill>
                <a:srgbClr val="000000"/>
              </a:solidFill>
              <a:latin typeface="+mn-lt"/>
              <a:cs typeface="+mn-cs"/>
            </a:rPr>
            <a:t>          Garofița TOMESCU</a:t>
          </a:r>
          <a:endParaRPr lang="en-US" sz="1800" b="1" i="0" u="none" strike="noStrike" baseline="0">
            <a:solidFill>
              <a:srgbClr val="000000"/>
            </a:solidFill>
            <a:latin typeface="+mn-lt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view="pageBreakPreview" zoomScale="70" zoomScaleNormal="85" zoomScaleSheetLayoutView="70" workbookViewId="0">
      <selection activeCell="F8" sqref="F8"/>
    </sheetView>
  </sheetViews>
  <sheetFormatPr defaultColWidth="8.85546875" defaultRowHeight="15" x14ac:dyDescent="0.25"/>
  <cols>
    <col min="1" max="1" width="7.5703125" style="4" customWidth="1"/>
    <col min="2" max="2" width="34.85546875" style="2" customWidth="1"/>
    <col min="3" max="3" width="19.140625" style="2" customWidth="1"/>
    <col min="4" max="4" width="31.7109375" style="2" customWidth="1"/>
    <col min="5" max="5" width="19.42578125" style="2" customWidth="1"/>
    <col min="6" max="6" width="19.140625" style="2" customWidth="1"/>
    <col min="7" max="7" width="18" style="2" customWidth="1"/>
    <col min="8" max="8" width="27.140625" style="2" customWidth="1"/>
    <col min="9" max="9" width="16.140625" style="2" customWidth="1"/>
    <col min="10" max="10" width="17.42578125" style="2" customWidth="1"/>
    <col min="11" max="11" width="23.7109375" style="2" customWidth="1"/>
    <col min="12" max="12" width="11.5703125" style="2" customWidth="1"/>
    <col min="13" max="14" width="19.85546875" style="2" customWidth="1"/>
    <col min="15" max="15" width="8.85546875" style="2"/>
    <col min="16" max="16" width="36.7109375" style="2" customWidth="1"/>
    <col min="17" max="17" width="15.7109375" style="2" customWidth="1"/>
    <col min="18" max="18" width="18.28515625" style="2" bestFit="1" customWidth="1"/>
    <col min="19" max="16384" width="8.85546875" style="2"/>
  </cols>
  <sheetData>
    <row r="1" spans="1:18" ht="409.5" customHeight="1" thickBot="1" x14ac:dyDescent="0.3">
      <c r="A1" s="91" t="s">
        <v>169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1:18" ht="31.9" customHeight="1" thickBot="1" x14ac:dyDescent="0.3">
      <c r="A2" s="88" t="s">
        <v>0</v>
      </c>
      <c r="B2" s="88" t="s">
        <v>233</v>
      </c>
      <c r="C2" s="88" t="s">
        <v>10</v>
      </c>
      <c r="D2" s="88"/>
      <c r="E2" s="88" t="s">
        <v>11</v>
      </c>
      <c r="F2" s="88" t="s">
        <v>2</v>
      </c>
      <c r="G2" s="88" t="s">
        <v>12</v>
      </c>
      <c r="H2" s="88"/>
      <c r="I2" s="89" t="s">
        <v>13</v>
      </c>
      <c r="J2" s="88" t="s">
        <v>14</v>
      </c>
      <c r="K2" s="88" t="s">
        <v>15</v>
      </c>
      <c r="L2" s="88" t="s">
        <v>3</v>
      </c>
      <c r="M2" s="88" t="s">
        <v>16</v>
      </c>
      <c r="N2" s="88" t="s">
        <v>17</v>
      </c>
    </row>
    <row r="3" spans="1:18" ht="84" customHeight="1" thickBot="1" x14ac:dyDescent="0.3">
      <c r="A3" s="88"/>
      <c r="B3" s="88"/>
      <c r="C3" s="88"/>
      <c r="D3" s="88"/>
      <c r="E3" s="88"/>
      <c r="F3" s="88"/>
      <c r="G3" s="90" t="s">
        <v>4</v>
      </c>
      <c r="H3" s="90" t="s">
        <v>5</v>
      </c>
      <c r="I3" s="89"/>
      <c r="J3" s="88"/>
      <c r="K3" s="88"/>
      <c r="L3" s="88"/>
      <c r="M3" s="88"/>
      <c r="N3" s="88"/>
      <c r="P3" s="3" t="s">
        <v>1</v>
      </c>
      <c r="Q3" s="3" t="s">
        <v>2</v>
      </c>
      <c r="R3" s="3" t="s">
        <v>3</v>
      </c>
    </row>
    <row r="4" spans="1:18" ht="138" customHeight="1" thickBot="1" x14ac:dyDescent="0.3">
      <c r="A4" s="19">
        <v>1</v>
      </c>
      <c r="B4" s="20" t="s">
        <v>65</v>
      </c>
      <c r="C4" s="20" t="s">
        <v>66</v>
      </c>
      <c r="D4" s="20" t="s">
        <v>67</v>
      </c>
      <c r="E4" s="21" t="s">
        <v>21</v>
      </c>
      <c r="F4" s="20" t="s">
        <v>7</v>
      </c>
      <c r="G4" s="20" t="s">
        <v>36</v>
      </c>
      <c r="H4" s="36">
        <f>423600/1.19</f>
        <v>355966.38655462186</v>
      </c>
      <c r="I4" s="20" t="s">
        <v>33</v>
      </c>
      <c r="J4" s="23" t="s">
        <v>110</v>
      </c>
      <c r="K4" s="20" t="s">
        <v>111</v>
      </c>
      <c r="L4" s="20" t="s">
        <v>6</v>
      </c>
      <c r="M4" s="20" t="s">
        <v>61</v>
      </c>
      <c r="N4" s="20" t="s">
        <v>112</v>
      </c>
      <c r="P4" s="3"/>
      <c r="Q4" s="3"/>
      <c r="R4" s="3"/>
    </row>
    <row r="5" spans="1:18" ht="154.5" customHeight="1" thickBot="1" x14ac:dyDescent="0.3">
      <c r="A5" s="19">
        <v>2</v>
      </c>
      <c r="B5" s="20" t="s">
        <v>68</v>
      </c>
      <c r="C5" s="20" t="s">
        <v>69</v>
      </c>
      <c r="D5" s="20" t="s">
        <v>70</v>
      </c>
      <c r="E5" s="21" t="s">
        <v>21</v>
      </c>
      <c r="F5" s="20" t="s">
        <v>58</v>
      </c>
      <c r="G5" s="20" t="s">
        <v>36</v>
      </c>
      <c r="H5" s="22">
        <v>402000</v>
      </c>
      <c r="I5" s="20" t="s">
        <v>33</v>
      </c>
      <c r="J5" s="23" t="s">
        <v>110</v>
      </c>
      <c r="K5" s="20" t="s">
        <v>111</v>
      </c>
      <c r="L5" s="20" t="s">
        <v>6</v>
      </c>
      <c r="M5" s="20" t="s">
        <v>113</v>
      </c>
      <c r="N5" s="20" t="s">
        <v>112</v>
      </c>
      <c r="P5" s="3"/>
      <c r="Q5" s="3"/>
      <c r="R5" s="3"/>
    </row>
    <row r="6" spans="1:18" ht="154.5" customHeight="1" thickBot="1" x14ac:dyDescent="0.3">
      <c r="A6" s="20">
        <v>3</v>
      </c>
      <c r="B6" s="20" t="s">
        <v>170</v>
      </c>
      <c r="C6" s="20" t="s">
        <v>171</v>
      </c>
      <c r="D6" s="20" t="s">
        <v>172</v>
      </c>
      <c r="E6" s="20" t="s">
        <v>177</v>
      </c>
      <c r="F6" s="20" t="s">
        <v>7</v>
      </c>
      <c r="G6" s="20" t="s">
        <v>36</v>
      </c>
      <c r="H6" s="22">
        <v>4433915.97</v>
      </c>
      <c r="I6" s="20" t="s">
        <v>33</v>
      </c>
      <c r="J6" s="23" t="s">
        <v>110</v>
      </c>
      <c r="K6" s="20" t="s">
        <v>125</v>
      </c>
      <c r="L6" s="20" t="s">
        <v>6</v>
      </c>
      <c r="M6" s="20" t="s">
        <v>173</v>
      </c>
      <c r="N6" s="20" t="s">
        <v>112</v>
      </c>
      <c r="P6" s="3"/>
      <c r="Q6" s="3"/>
      <c r="R6" s="3"/>
    </row>
    <row r="7" spans="1:18" ht="154.5" customHeight="1" thickBot="1" x14ac:dyDescent="0.3">
      <c r="A7" s="20">
        <v>4</v>
      </c>
      <c r="B7" s="20" t="s">
        <v>176</v>
      </c>
      <c r="C7" s="20" t="s">
        <v>171</v>
      </c>
      <c r="D7" s="20" t="s">
        <v>172</v>
      </c>
      <c r="E7" s="20" t="s">
        <v>177</v>
      </c>
      <c r="F7" s="20" t="s">
        <v>7</v>
      </c>
      <c r="G7" s="20" t="s">
        <v>36</v>
      </c>
      <c r="H7" s="22">
        <v>4490655.46</v>
      </c>
      <c r="I7" s="20" t="s">
        <v>33</v>
      </c>
      <c r="J7" s="23" t="s">
        <v>110</v>
      </c>
      <c r="K7" s="20" t="s">
        <v>178</v>
      </c>
      <c r="L7" s="20" t="s">
        <v>6</v>
      </c>
      <c r="M7" s="20" t="s">
        <v>173</v>
      </c>
      <c r="N7" s="20" t="s">
        <v>112</v>
      </c>
      <c r="P7" s="3" t="s">
        <v>18</v>
      </c>
      <c r="Q7" s="3"/>
      <c r="R7" s="3"/>
    </row>
    <row r="8" spans="1:18" ht="154.5" customHeight="1" thickBot="1" x14ac:dyDescent="0.3">
      <c r="A8" s="20">
        <v>5</v>
      </c>
      <c r="B8" s="20" t="s">
        <v>229</v>
      </c>
      <c r="C8" s="20" t="s">
        <v>230</v>
      </c>
      <c r="D8" s="20" t="s">
        <v>229</v>
      </c>
      <c r="E8" s="20" t="s">
        <v>177</v>
      </c>
      <c r="F8" s="20" t="s">
        <v>58</v>
      </c>
      <c r="G8" s="20" t="s">
        <v>36</v>
      </c>
      <c r="H8" s="22">
        <v>4437392.3600000003</v>
      </c>
      <c r="I8" s="20" t="s">
        <v>33</v>
      </c>
      <c r="J8" s="23" t="s">
        <v>110</v>
      </c>
      <c r="K8" s="20" t="s">
        <v>231</v>
      </c>
      <c r="L8" s="20" t="s">
        <v>6</v>
      </c>
      <c r="M8" s="20" t="s">
        <v>232</v>
      </c>
      <c r="N8" s="20" t="s">
        <v>112</v>
      </c>
      <c r="P8" s="3"/>
      <c r="Q8" s="3"/>
      <c r="R8" s="3"/>
    </row>
    <row r="9" spans="1:18" ht="189" customHeight="1" thickBot="1" x14ac:dyDescent="0.3">
      <c r="A9" s="20">
        <v>6</v>
      </c>
      <c r="B9" s="20" t="s">
        <v>179</v>
      </c>
      <c r="C9" s="20" t="s">
        <v>234</v>
      </c>
      <c r="D9" s="20" t="s">
        <v>235</v>
      </c>
      <c r="E9" s="20" t="s">
        <v>177</v>
      </c>
      <c r="F9" s="20" t="s">
        <v>7</v>
      </c>
      <c r="G9" s="20" t="s">
        <v>36</v>
      </c>
      <c r="H9" s="22">
        <v>107339441</v>
      </c>
      <c r="I9" s="20" t="s">
        <v>33</v>
      </c>
      <c r="J9" s="23" t="s">
        <v>110</v>
      </c>
      <c r="K9" s="20" t="s">
        <v>180</v>
      </c>
      <c r="L9" s="20" t="s">
        <v>6</v>
      </c>
      <c r="M9" s="20" t="s">
        <v>181</v>
      </c>
      <c r="N9" s="20" t="s">
        <v>112</v>
      </c>
      <c r="P9" s="3" t="s">
        <v>19</v>
      </c>
      <c r="Q9" s="3"/>
      <c r="R9" s="3"/>
    </row>
    <row r="10" spans="1:18" x14ac:dyDescent="0.25">
      <c r="P10" s="3" t="s">
        <v>20</v>
      </c>
      <c r="Q10" s="3"/>
      <c r="R10" s="3"/>
    </row>
    <row r="11" spans="1:18" x14ac:dyDescent="0.25">
      <c r="P11" s="3" t="s">
        <v>8</v>
      </c>
      <c r="Q11" s="3"/>
      <c r="R11" s="3"/>
    </row>
    <row r="12" spans="1:18" x14ac:dyDescent="0.25">
      <c r="P12" s="3" t="s">
        <v>9</v>
      </c>
      <c r="Q12" s="3"/>
      <c r="R12" s="3"/>
    </row>
    <row r="13" spans="1:18" x14ac:dyDescent="0.25">
      <c r="P13" s="3" t="s">
        <v>21</v>
      </c>
      <c r="Q13" s="3"/>
      <c r="R13" s="3"/>
    </row>
    <row r="14" spans="1:18" x14ac:dyDescent="0.25">
      <c r="P14" s="3" t="s">
        <v>22</v>
      </c>
      <c r="Q14" s="3"/>
      <c r="R14" s="3"/>
    </row>
    <row r="15" spans="1:18" ht="28.9" customHeight="1" x14ac:dyDescent="0.25">
      <c r="P15" s="3" t="s">
        <v>23</v>
      </c>
      <c r="Q15" s="3"/>
      <c r="R15" s="3"/>
    </row>
    <row r="20" spans="11:11" x14ac:dyDescent="0.25">
      <c r="K20" s="5"/>
    </row>
  </sheetData>
  <mergeCells count="13">
    <mergeCell ref="L2:L3"/>
    <mergeCell ref="M2:M3"/>
    <mergeCell ref="N2:N3"/>
    <mergeCell ref="A1:N1"/>
    <mergeCell ref="A2:A3"/>
    <mergeCell ref="B2:B3"/>
    <mergeCell ref="C2:D3"/>
    <mergeCell ref="E2:E3"/>
    <mergeCell ref="F2:F3"/>
    <mergeCell ref="G2:H2"/>
    <mergeCell ref="I2:I3"/>
    <mergeCell ref="J2:J3"/>
    <mergeCell ref="K2:K3"/>
  </mergeCells>
  <dataValidations count="1">
    <dataValidation type="list" allowBlank="1" showInputMessage="1" showErrorMessage="1" sqref="E4:E5">
      <formula1>$P$6:$P$15</formula1>
    </dataValidation>
  </dataValidations>
  <printOptions horizontalCentered="1" verticalCentered="1"/>
  <pageMargins left="0.2" right="0.2" top="0.75" bottom="0.25" header="0.3" footer="0.3"/>
  <pageSetup paperSize="9" scale="50" orientation="landscape" r:id="rId1"/>
  <colBreaks count="1" manualBreakCount="1"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view="pageBreakPreview" topLeftCell="A55" zoomScale="85" zoomScaleSheetLayoutView="85" workbookViewId="0">
      <selection activeCell="A64" sqref="A64"/>
    </sheetView>
  </sheetViews>
  <sheetFormatPr defaultColWidth="8.85546875" defaultRowHeight="15" x14ac:dyDescent="0.25"/>
  <cols>
    <col min="1" max="1" width="5.5703125" style="10" customWidth="1"/>
    <col min="2" max="2" width="61.5703125" style="6" customWidth="1"/>
    <col min="3" max="3" width="17.140625" style="16" customWidth="1"/>
    <col min="4" max="4" width="43.5703125" style="16" customWidth="1"/>
    <col min="5" max="5" width="15.28515625" style="17" customWidth="1"/>
    <col min="6" max="6" width="13.5703125" style="6" customWidth="1"/>
    <col min="7" max="7" width="14.140625" style="6" customWidth="1"/>
    <col min="8" max="8" width="14.28515625" style="6" customWidth="1"/>
    <col min="9" max="9" width="19.140625" style="18" customWidth="1"/>
    <col min="10" max="10" width="15.85546875" style="6" customWidth="1"/>
    <col min="11" max="11" width="21" style="6" bestFit="1" customWidth="1"/>
    <col min="12" max="12" width="30.7109375" style="6" customWidth="1"/>
    <col min="13" max="13" width="15.7109375" style="6" customWidth="1"/>
    <col min="14" max="16384" width="8.85546875" style="6"/>
  </cols>
  <sheetData>
    <row r="1" spans="1:13" ht="75.75" customHeight="1" thickBot="1" x14ac:dyDescent="0.3">
      <c r="A1" s="84" t="s">
        <v>174</v>
      </c>
      <c r="B1" s="85"/>
      <c r="C1" s="85"/>
      <c r="D1" s="85"/>
      <c r="E1" s="85"/>
      <c r="F1" s="85"/>
      <c r="G1" s="85"/>
      <c r="H1" s="85"/>
      <c r="I1" s="85"/>
      <c r="J1" s="85"/>
    </row>
    <row r="2" spans="1:13" ht="99.75" customHeight="1" thickBot="1" x14ac:dyDescent="0.3">
      <c r="A2" s="56" t="s">
        <v>32</v>
      </c>
      <c r="B2" s="57" t="s">
        <v>24</v>
      </c>
      <c r="C2" s="86" t="s">
        <v>10</v>
      </c>
      <c r="D2" s="87"/>
      <c r="E2" s="58" t="s">
        <v>12</v>
      </c>
      <c r="F2" s="57" t="s">
        <v>13</v>
      </c>
      <c r="G2" s="57" t="s">
        <v>25</v>
      </c>
      <c r="H2" s="57" t="s">
        <v>26</v>
      </c>
      <c r="I2" s="58" t="s">
        <v>27</v>
      </c>
      <c r="J2" s="59" t="s">
        <v>28</v>
      </c>
    </row>
    <row r="3" spans="1:13" ht="18.75" hidden="1" customHeight="1" thickTop="1" thickBot="1" x14ac:dyDescent="0.3">
      <c r="A3" s="78" t="s">
        <v>34</v>
      </c>
      <c r="B3" s="79"/>
      <c r="C3" s="79"/>
      <c r="D3" s="79"/>
      <c r="E3" s="79"/>
      <c r="F3" s="79"/>
      <c r="G3" s="79"/>
      <c r="H3" s="79"/>
      <c r="I3" s="79"/>
      <c r="J3" s="80"/>
      <c r="L3" s="72"/>
      <c r="M3" s="72"/>
    </row>
    <row r="4" spans="1:13" ht="19.5" hidden="1" customHeight="1" thickTop="1" x14ac:dyDescent="0.25">
      <c r="A4" s="60"/>
      <c r="B4" s="60"/>
      <c r="C4" s="60"/>
      <c r="D4" s="60"/>
      <c r="E4" s="61"/>
      <c r="F4" s="62"/>
      <c r="G4" s="60"/>
      <c r="H4" s="60"/>
      <c r="I4" s="63"/>
      <c r="J4" s="60"/>
      <c r="L4" s="72"/>
      <c r="M4" s="72"/>
    </row>
    <row r="5" spans="1:13" ht="18.75" hidden="1" customHeight="1" x14ac:dyDescent="0.25">
      <c r="A5" s="48"/>
      <c r="B5" s="49"/>
      <c r="C5" s="48"/>
      <c r="D5" s="48"/>
      <c r="E5" s="61"/>
      <c r="F5" s="26"/>
      <c r="G5" s="64"/>
      <c r="H5" s="64"/>
      <c r="I5" s="65"/>
      <c r="J5" s="64"/>
      <c r="L5" s="72"/>
      <c r="M5" s="72"/>
    </row>
    <row r="6" spans="1:13" ht="18.75" hidden="1" customHeight="1" x14ac:dyDescent="0.25">
      <c r="A6" s="26"/>
      <c r="B6" s="24"/>
      <c r="C6" s="26"/>
      <c r="D6" s="26"/>
      <c r="E6" s="25"/>
      <c r="F6" s="26"/>
      <c r="G6" s="46"/>
      <c r="H6" s="46"/>
      <c r="I6" s="28"/>
      <c r="J6" s="46"/>
      <c r="L6" s="72"/>
      <c r="M6" s="72"/>
    </row>
    <row r="7" spans="1:13" ht="18.75" hidden="1" customHeight="1" x14ac:dyDescent="0.25">
      <c r="A7" s="26"/>
      <c r="B7" s="24"/>
      <c r="C7" s="26"/>
      <c r="D7" s="47"/>
      <c r="E7" s="25"/>
      <c r="F7" s="26"/>
      <c r="G7" s="46"/>
      <c r="H7" s="46"/>
      <c r="I7" s="28"/>
      <c r="J7" s="46"/>
      <c r="L7" s="72"/>
      <c r="M7" s="72"/>
    </row>
    <row r="8" spans="1:13" ht="18.75" hidden="1" customHeight="1" x14ac:dyDescent="0.25">
      <c r="A8" s="37"/>
      <c r="B8" s="38"/>
      <c r="C8" s="37"/>
      <c r="D8" s="66"/>
      <c r="E8" s="67"/>
      <c r="F8" s="26"/>
      <c r="G8" s="46"/>
      <c r="H8" s="46"/>
      <c r="I8" s="28"/>
      <c r="J8" s="46"/>
      <c r="L8" s="72"/>
      <c r="M8" s="72"/>
    </row>
    <row r="9" spans="1:13" ht="19.5" hidden="1" customHeight="1" thickBot="1" x14ac:dyDescent="0.3">
      <c r="A9" s="68"/>
      <c r="B9" s="69"/>
      <c r="C9" s="68"/>
      <c r="D9" s="70"/>
      <c r="E9" s="71"/>
      <c r="F9" s="26"/>
      <c r="G9" s="46"/>
      <c r="H9" s="46"/>
      <c r="I9" s="28"/>
      <c r="J9" s="46"/>
      <c r="L9" s="72"/>
      <c r="M9" s="72"/>
    </row>
    <row r="10" spans="1:13" ht="20.25" customHeight="1" thickTop="1" x14ac:dyDescent="0.25">
      <c r="A10" s="73" t="s">
        <v>42</v>
      </c>
      <c r="B10" s="74"/>
      <c r="C10" s="74"/>
      <c r="D10" s="74"/>
      <c r="E10" s="74"/>
      <c r="F10" s="74"/>
      <c r="G10" s="74"/>
      <c r="H10" s="74"/>
      <c r="I10" s="74"/>
      <c r="J10" s="75"/>
      <c r="L10" s="72"/>
      <c r="M10" s="72"/>
    </row>
    <row r="11" spans="1:13" ht="57" customHeight="1" x14ac:dyDescent="0.25">
      <c r="A11" s="37">
        <v>1</v>
      </c>
      <c r="B11" s="38" t="s">
        <v>84</v>
      </c>
      <c r="C11" s="37" t="s">
        <v>43</v>
      </c>
      <c r="D11" s="37" t="s">
        <v>44</v>
      </c>
      <c r="E11" s="39">
        <f>8450/1.19+10020/1.19</f>
        <v>15521.008403361346</v>
      </c>
      <c r="F11" s="40" t="s">
        <v>30</v>
      </c>
      <c r="G11" s="41" t="s">
        <v>114</v>
      </c>
      <c r="H11" s="41" t="s">
        <v>116</v>
      </c>
      <c r="I11" s="42" t="s">
        <v>83</v>
      </c>
      <c r="J11" s="41" t="s">
        <v>117</v>
      </c>
      <c r="L11" s="72"/>
      <c r="M11" s="72"/>
    </row>
    <row r="12" spans="1:13" ht="57" customHeight="1" x14ac:dyDescent="0.25">
      <c r="A12" s="29">
        <v>2</v>
      </c>
      <c r="B12" s="30" t="s">
        <v>208</v>
      </c>
      <c r="C12" s="29" t="s">
        <v>194</v>
      </c>
      <c r="D12" s="29" t="s">
        <v>195</v>
      </c>
      <c r="E12" s="31">
        <f>4000/1.19</f>
        <v>3361.3445378151264</v>
      </c>
      <c r="F12" s="32" t="s">
        <v>30</v>
      </c>
      <c r="G12" s="33" t="s">
        <v>114</v>
      </c>
      <c r="H12" s="33" t="s">
        <v>111</v>
      </c>
      <c r="I12" s="34" t="s">
        <v>193</v>
      </c>
      <c r="J12" s="33" t="s">
        <v>112</v>
      </c>
      <c r="L12" s="72"/>
      <c r="M12" s="72"/>
    </row>
    <row r="13" spans="1:13" ht="57" customHeight="1" x14ac:dyDescent="0.25">
      <c r="A13" s="29">
        <v>3</v>
      </c>
      <c r="B13" s="35" t="s">
        <v>196</v>
      </c>
      <c r="C13" s="29" t="s">
        <v>197</v>
      </c>
      <c r="D13" s="29" t="s">
        <v>198</v>
      </c>
      <c r="E13" s="31">
        <f>2000/1.19</f>
        <v>1680.6722689075632</v>
      </c>
      <c r="F13" s="32" t="s">
        <v>30</v>
      </c>
      <c r="G13" s="33" t="s">
        <v>114</v>
      </c>
      <c r="H13" s="33" t="s">
        <v>111</v>
      </c>
      <c r="I13" s="34" t="s">
        <v>193</v>
      </c>
      <c r="J13" s="33" t="s">
        <v>112</v>
      </c>
      <c r="L13" s="72"/>
      <c r="M13" s="72"/>
    </row>
    <row r="14" spans="1:13" ht="57" customHeight="1" x14ac:dyDescent="0.25">
      <c r="A14" s="29">
        <v>4</v>
      </c>
      <c r="B14" s="35" t="s">
        <v>199</v>
      </c>
      <c r="C14" s="29" t="s">
        <v>200</v>
      </c>
      <c r="D14" s="29" t="s">
        <v>201</v>
      </c>
      <c r="E14" s="31">
        <f>7000/1.19</f>
        <v>5882.3529411764712</v>
      </c>
      <c r="F14" s="32" t="s">
        <v>30</v>
      </c>
      <c r="G14" s="33" t="s">
        <v>114</v>
      </c>
      <c r="H14" s="33" t="s">
        <v>111</v>
      </c>
      <c r="I14" s="34" t="s">
        <v>193</v>
      </c>
      <c r="J14" s="33" t="s">
        <v>112</v>
      </c>
      <c r="L14" s="72"/>
      <c r="M14" s="72"/>
    </row>
    <row r="15" spans="1:13" ht="57" customHeight="1" x14ac:dyDescent="0.25">
      <c r="A15" s="29">
        <v>5</v>
      </c>
      <c r="B15" s="35" t="s">
        <v>228</v>
      </c>
      <c r="C15" s="29" t="s">
        <v>206</v>
      </c>
      <c r="D15" s="29" t="s">
        <v>207</v>
      </c>
      <c r="E15" s="31">
        <f>(7000+30000+30000)/1.19</f>
        <v>56302.521008403361</v>
      </c>
      <c r="F15" s="32" t="s">
        <v>30</v>
      </c>
      <c r="G15" s="33" t="s">
        <v>114</v>
      </c>
      <c r="H15" s="33" t="s">
        <v>111</v>
      </c>
      <c r="I15" s="34" t="s">
        <v>193</v>
      </c>
      <c r="J15" s="33" t="s">
        <v>112</v>
      </c>
      <c r="L15" s="72"/>
      <c r="M15" s="72"/>
    </row>
    <row r="16" spans="1:13" ht="57" customHeight="1" x14ac:dyDescent="0.25">
      <c r="A16" s="29">
        <v>6</v>
      </c>
      <c r="B16" s="35" t="s">
        <v>202</v>
      </c>
      <c r="C16" s="29" t="s">
        <v>203</v>
      </c>
      <c r="D16" s="29" t="s">
        <v>204</v>
      </c>
      <c r="E16" s="31">
        <f>15000/1.19</f>
        <v>12605.042016806723</v>
      </c>
      <c r="F16" s="32" t="s">
        <v>30</v>
      </c>
      <c r="G16" s="33" t="s">
        <v>114</v>
      </c>
      <c r="H16" s="33" t="s">
        <v>111</v>
      </c>
      <c r="I16" s="34" t="s">
        <v>193</v>
      </c>
      <c r="J16" s="33" t="s">
        <v>112</v>
      </c>
      <c r="L16" s="72"/>
      <c r="M16" s="72"/>
    </row>
    <row r="17" spans="1:13" s="55" customFormat="1" ht="57" customHeight="1" x14ac:dyDescent="0.25">
      <c r="A17" s="29">
        <v>7</v>
      </c>
      <c r="B17" s="35" t="s">
        <v>205</v>
      </c>
      <c r="C17" s="29" t="s">
        <v>226</v>
      </c>
      <c r="D17" s="29" t="s">
        <v>227</v>
      </c>
      <c r="E17" s="31">
        <f>362000/1.19</f>
        <v>304201.68067226891</v>
      </c>
      <c r="F17" s="32" t="s">
        <v>30</v>
      </c>
      <c r="G17" s="33" t="s">
        <v>114</v>
      </c>
      <c r="H17" s="33" t="s">
        <v>111</v>
      </c>
      <c r="I17" s="34" t="s">
        <v>193</v>
      </c>
      <c r="J17" s="33" t="s">
        <v>112</v>
      </c>
      <c r="L17" s="72"/>
      <c r="M17" s="72"/>
    </row>
    <row r="18" spans="1:13" ht="80.25" customHeight="1" x14ac:dyDescent="0.25">
      <c r="A18" s="48">
        <v>8</v>
      </c>
      <c r="B18" s="49" t="s">
        <v>96</v>
      </c>
      <c r="C18" s="29" t="s">
        <v>211</v>
      </c>
      <c r="D18" s="29" t="s">
        <v>97</v>
      </c>
      <c r="E18" s="31">
        <f>76000/1.19</f>
        <v>63865.546218487398</v>
      </c>
      <c r="F18" s="32" t="s">
        <v>30</v>
      </c>
      <c r="G18" s="33" t="s">
        <v>114</v>
      </c>
      <c r="H18" s="33" t="s">
        <v>111</v>
      </c>
      <c r="I18" s="34" t="s">
        <v>210</v>
      </c>
      <c r="J18" s="33" t="s">
        <v>112</v>
      </c>
      <c r="L18" s="72"/>
      <c r="M18" s="72"/>
    </row>
    <row r="19" spans="1:13" ht="65.25" customHeight="1" x14ac:dyDescent="0.25">
      <c r="A19" s="26">
        <v>9</v>
      </c>
      <c r="B19" s="24" t="s">
        <v>86</v>
      </c>
      <c r="C19" s="26" t="s">
        <v>87</v>
      </c>
      <c r="D19" s="26" t="s">
        <v>86</v>
      </c>
      <c r="E19" s="52">
        <f>4000/1.19</f>
        <v>3361.3445378151264</v>
      </c>
      <c r="F19" s="44" t="s">
        <v>30</v>
      </c>
      <c r="G19" s="46" t="s">
        <v>119</v>
      </c>
      <c r="H19" s="46" t="s">
        <v>120</v>
      </c>
      <c r="I19" s="28" t="s">
        <v>85</v>
      </c>
      <c r="J19" s="33" t="s">
        <v>112</v>
      </c>
      <c r="L19" s="72"/>
      <c r="M19" s="72"/>
    </row>
    <row r="20" spans="1:13" ht="55.5" customHeight="1" x14ac:dyDescent="0.25">
      <c r="A20" s="26">
        <v>10</v>
      </c>
      <c r="B20" s="24" t="s">
        <v>88</v>
      </c>
      <c r="C20" s="26" t="s">
        <v>89</v>
      </c>
      <c r="D20" s="26" t="s">
        <v>90</v>
      </c>
      <c r="E20" s="25">
        <f>36720/1.19</f>
        <v>30857.142857142859</v>
      </c>
      <c r="F20" s="44" t="s">
        <v>30</v>
      </c>
      <c r="G20" s="46" t="s">
        <v>121</v>
      </c>
      <c r="H20" s="46" t="s">
        <v>122</v>
      </c>
      <c r="I20" s="28" t="s">
        <v>85</v>
      </c>
      <c r="J20" s="33" t="s">
        <v>112</v>
      </c>
      <c r="L20" s="72"/>
      <c r="M20" s="72"/>
    </row>
    <row r="21" spans="1:13" ht="20.25" hidden="1" customHeight="1" thickTop="1" thickBot="1" x14ac:dyDescent="0.3">
      <c r="A21" s="76" t="s">
        <v>29</v>
      </c>
      <c r="B21" s="76"/>
      <c r="C21" s="76"/>
      <c r="D21" s="76"/>
      <c r="E21" s="76"/>
      <c r="F21" s="76"/>
      <c r="G21" s="76"/>
      <c r="H21" s="76"/>
      <c r="I21" s="76"/>
      <c r="J21" s="76"/>
      <c r="L21" s="72"/>
      <c r="M21" s="72"/>
    </row>
    <row r="22" spans="1:13" ht="48.75" customHeight="1" x14ac:dyDescent="0.25">
      <c r="A22" s="26">
        <v>11</v>
      </c>
      <c r="B22" s="24" t="s">
        <v>91</v>
      </c>
      <c r="C22" s="47" t="s">
        <v>92</v>
      </c>
      <c r="D22" s="50" t="s">
        <v>93</v>
      </c>
      <c r="E22" s="51">
        <f>1500/1.19</f>
        <v>1260.5042016806724</v>
      </c>
      <c r="F22" s="44" t="s">
        <v>30</v>
      </c>
      <c r="G22" s="46" t="s">
        <v>119</v>
      </c>
      <c r="H22" s="46" t="s">
        <v>120</v>
      </c>
      <c r="I22" s="28" t="s">
        <v>85</v>
      </c>
      <c r="J22" s="33" t="s">
        <v>112</v>
      </c>
      <c r="L22" s="72"/>
      <c r="M22" s="72"/>
    </row>
    <row r="23" spans="1:13" ht="60.75" customHeight="1" x14ac:dyDescent="0.25">
      <c r="A23" s="26">
        <v>12</v>
      </c>
      <c r="B23" s="24" t="s">
        <v>57</v>
      </c>
      <c r="C23" s="47" t="s">
        <v>56</v>
      </c>
      <c r="D23" s="26" t="s">
        <v>95</v>
      </c>
      <c r="E23" s="43">
        <f>60000/1.19</f>
        <v>50420.168067226892</v>
      </c>
      <c r="F23" s="44" t="s">
        <v>30</v>
      </c>
      <c r="G23" s="46" t="s">
        <v>114</v>
      </c>
      <c r="H23" s="46" t="s">
        <v>111</v>
      </c>
      <c r="I23" s="28" t="s">
        <v>94</v>
      </c>
      <c r="J23" s="33" t="s">
        <v>112</v>
      </c>
      <c r="L23" s="72"/>
      <c r="M23" s="72"/>
    </row>
    <row r="24" spans="1:13" ht="60.75" customHeight="1" x14ac:dyDescent="0.25">
      <c r="A24" s="26">
        <v>13</v>
      </c>
      <c r="B24" s="24" t="s">
        <v>98</v>
      </c>
      <c r="C24" s="26" t="s">
        <v>99</v>
      </c>
      <c r="D24" s="26" t="s">
        <v>64</v>
      </c>
      <c r="E24" s="43">
        <f>240000/1.19</f>
        <v>201680.67226890757</v>
      </c>
      <c r="F24" s="44" t="s">
        <v>30</v>
      </c>
      <c r="G24" s="46" t="s">
        <v>114</v>
      </c>
      <c r="H24" s="46" t="s">
        <v>111</v>
      </c>
      <c r="I24" s="28" t="s">
        <v>94</v>
      </c>
      <c r="J24" s="33" t="s">
        <v>112</v>
      </c>
      <c r="L24" s="72"/>
      <c r="M24" s="72"/>
    </row>
    <row r="25" spans="1:13" ht="60.75" customHeight="1" x14ac:dyDescent="0.25">
      <c r="A25" s="26">
        <v>14</v>
      </c>
      <c r="B25" s="24" t="s">
        <v>100</v>
      </c>
      <c r="C25" s="47" t="s">
        <v>56</v>
      </c>
      <c r="D25" s="26" t="s">
        <v>95</v>
      </c>
      <c r="E25" s="43">
        <f>10000/1.19</f>
        <v>8403.361344537816</v>
      </c>
      <c r="F25" s="44" t="s">
        <v>30</v>
      </c>
      <c r="G25" s="46" t="s">
        <v>114</v>
      </c>
      <c r="H25" s="46" t="s">
        <v>111</v>
      </c>
      <c r="I25" s="28" t="s">
        <v>94</v>
      </c>
      <c r="J25" s="33" t="s">
        <v>112</v>
      </c>
      <c r="L25" s="72"/>
      <c r="M25" s="72"/>
    </row>
    <row r="26" spans="1:13" ht="77.25" customHeight="1" x14ac:dyDescent="0.25">
      <c r="A26" s="26">
        <v>15</v>
      </c>
      <c r="B26" s="24" t="s">
        <v>101</v>
      </c>
      <c r="C26" s="26" t="s">
        <v>102</v>
      </c>
      <c r="D26" s="26" t="s">
        <v>101</v>
      </c>
      <c r="E26" s="43">
        <f>40000/1.19</f>
        <v>33613.445378151264</v>
      </c>
      <c r="F26" s="44" t="s">
        <v>30</v>
      </c>
      <c r="G26" s="46" t="s">
        <v>115</v>
      </c>
      <c r="H26" s="46" t="s">
        <v>111</v>
      </c>
      <c r="I26" s="28" t="s">
        <v>85</v>
      </c>
      <c r="J26" s="33" t="s">
        <v>112</v>
      </c>
      <c r="L26" s="72"/>
      <c r="M26" s="72"/>
    </row>
    <row r="27" spans="1:13" ht="60.75" customHeight="1" x14ac:dyDescent="0.25">
      <c r="A27" s="26">
        <v>16</v>
      </c>
      <c r="B27" s="24" t="s">
        <v>103</v>
      </c>
      <c r="C27" s="26" t="s">
        <v>104</v>
      </c>
      <c r="D27" s="24" t="s">
        <v>103</v>
      </c>
      <c r="E27" s="43">
        <f>4000/1.19</f>
        <v>3361.3445378151264</v>
      </c>
      <c r="F27" s="44" t="s">
        <v>30</v>
      </c>
      <c r="G27" s="46" t="s">
        <v>114</v>
      </c>
      <c r="H27" s="46" t="s">
        <v>118</v>
      </c>
      <c r="I27" s="28" t="s">
        <v>85</v>
      </c>
      <c r="J27" s="33" t="s">
        <v>112</v>
      </c>
      <c r="L27" s="72"/>
      <c r="M27" s="72"/>
    </row>
    <row r="28" spans="1:13" ht="98.25" customHeight="1" x14ac:dyDescent="0.25">
      <c r="A28" s="26">
        <v>17</v>
      </c>
      <c r="B28" s="24" t="s">
        <v>105</v>
      </c>
      <c r="C28" s="26" t="s">
        <v>59</v>
      </c>
      <c r="D28" s="24" t="s">
        <v>106</v>
      </c>
      <c r="E28" s="43">
        <f>5600/1.19</f>
        <v>4705.8823529411766</v>
      </c>
      <c r="F28" s="44" t="s">
        <v>30</v>
      </c>
      <c r="G28" s="45" t="s">
        <v>161</v>
      </c>
      <c r="H28" s="45" t="s">
        <v>209</v>
      </c>
      <c r="I28" s="28" t="s">
        <v>85</v>
      </c>
      <c r="J28" s="33" t="s">
        <v>112</v>
      </c>
      <c r="L28" s="72"/>
      <c r="M28" s="72"/>
    </row>
    <row r="29" spans="1:13" ht="93.75" customHeight="1" x14ac:dyDescent="0.25">
      <c r="A29" s="26">
        <v>18</v>
      </c>
      <c r="B29" s="24" t="s">
        <v>107</v>
      </c>
      <c r="C29" s="26" t="s">
        <v>108</v>
      </c>
      <c r="D29" s="24" t="s">
        <v>109</v>
      </c>
      <c r="E29" s="43">
        <f>8450/1.19</f>
        <v>7100.8403361344544</v>
      </c>
      <c r="F29" s="44" t="s">
        <v>30</v>
      </c>
      <c r="G29" s="46" t="s">
        <v>115</v>
      </c>
      <c r="H29" s="46" t="s">
        <v>116</v>
      </c>
      <c r="I29" s="28" t="s">
        <v>83</v>
      </c>
      <c r="J29" s="33" t="s">
        <v>112</v>
      </c>
      <c r="L29" s="72"/>
      <c r="M29" s="72"/>
    </row>
    <row r="30" spans="1:13" ht="60.75" customHeight="1" x14ac:dyDescent="0.25">
      <c r="A30" s="77" t="s">
        <v>38</v>
      </c>
      <c r="B30" s="77"/>
      <c r="C30" s="77"/>
      <c r="D30" s="77"/>
      <c r="E30" s="77"/>
      <c r="F30" s="77"/>
      <c r="G30" s="77"/>
      <c r="H30" s="77"/>
      <c r="I30" s="77"/>
      <c r="J30" s="77"/>
      <c r="L30" s="72"/>
      <c r="M30" s="72"/>
    </row>
    <row r="31" spans="1:13" ht="60.75" customHeight="1" x14ac:dyDescent="0.25">
      <c r="A31" s="26">
        <v>19</v>
      </c>
      <c r="B31" s="24" t="s">
        <v>41</v>
      </c>
      <c r="C31" s="26" t="s">
        <v>39</v>
      </c>
      <c r="D31" s="24" t="s">
        <v>41</v>
      </c>
      <c r="E31" s="25">
        <v>70000</v>
      </c>
      <c r="F31" s="27" t="s">
        <v>30</v>
      </c>
      <c r="G31" s="46" t="s">
        <v>114</v>
      </c>
      <c r="H31" s="46" t="s">
        <v>111</v>
      </c>
      <c r="I31" s="28" t="s">
        <v>127</v>
      </c>
      <c r="J31" s="33" t="s">
        <v>112</v>
      </c>
      <c r="L31" s="72"/>
      <c r="M31" s="72"/>
    </row>
    <row r="32" spans="1:13" ht="65.25" customHeight="1" x14ac:dyDescent="0.25">
      <c r="A32" s="26">
        <v>20</v>
      </c>
      <c r="B32" s="24" t="s">
        <v>45</v>
      </c>
      <c r="C32" s="26" t="s">
        <v>60</v>
      </c>
      <c r="D32" s="26" t="s">
        <v>40</v>
      </c>
      <c r="E32" s="25">
        <v>180180</v>
      </c>
      <c r="F32" s="27" t="s">
        <v>30</v>
      </c>
      <c r="G32" s="46" t="s">
        <v>114</v>
      </c>
      <c r="H32" s="46" t="s">
        <v>111</v>
      </c>
      <c r="I32" s="28" t="s">
        <v>127</v>
      </c>
      <c r="J32" s="33" t="s">
        <v>112</v>
      </c>
      <c r="L32" s="72"/>
      <c r="M32" s="72"/>
    </row>
    <row r="33" spans="1:13" ht="60.75" customHeight="1" x14ac:dyDescent="0.25">
      <c r="A33" s="26">
        <v>21</v>
      </c>
      <c r="B33" s="24" t="s">
        <v>46</v>
      </c>
      <c r="C33" s="26" t="s">
        <v>47</v>
      </c>
      <c r="D33" s="26" t="s">
        <v>48</v>
      </c>
      <c r="E33" s="25">
        <v>4993</v>
      </c>
      <c r="F33" s="27" t="s">
        <v>30</v>
      </c>
      <c r="G33" s="46" t="s">
        <v>114</v>
      </c>
      <c r="H33" s="46" t="s">
        <v>111</v>
      </c>
      <c r="I33" s="28" t="s">
        <v>127</v>
      </c>
      <c r="J33" s="33" t="s">
        <v>112</v>
      </c>
      <c r="L33" s="72"/>
      <c r="M33" s="72"/>
    </row>
    <row r="34" spans="1:13" ht="60.75" customHeight="1" x14ac:dyDescent="0.25">
      <c r="A34" s="77" t="s">
        <v>49</v>
      </c>
      <c r="B34" s="77"/>
      <c r="C34" s="77"/>
      <c r="D34" s="77"/>
      <c r="E34" s="77"/>
      <c r="F34" s="77"/>
      <c r="G34" s="77"/>
      <c r="H34" s="77"/>
      <c r="I34" s="77"/>
      <c r="J34" s="77"/>
      <c r="L34" s="72"/>
      <c r="M34" s="72"/>
    </row>
    <row r="35" spans="1:13" ht="60.75" customHeight="1" x14ac:dyDescent="0.25">
      <c r="A35" s="26">
        <v>22</v>
      </c>
      <c r="B35" s="24" t="s">
        <v>154</v>
      </c>
      <c r="C35" s="26" t="s">
        <v>155</v>
      </c>
      <c r="D35" s="26" t="s">
        <v>156</v>
      </c>
      <c r="E35" s="51">
        <f>58000/1.19</f>
        <v>48739.495798319331</v>
      </c>
      <c r="F35" s="27" t="s">
        <v>30</v>
      </c>
      <c r="G35" s="46" t="s">
        <v>114</v>
      </c>
      <c r="H35" s="46" t="s">
        <v>111</v>
      </c>
      <c r="I35" s="28" t="s">
        <v>157</v>
      </c>
      <c r="J35" s="46" t="s">
        <v>117</v>
      </c>
      <c r="L35" s="72"/>
      <c r="M35" s="72"/>
    </row>
    <row r="36" spans="1:13" ht="85.5" customHeight="1" x14ac:dyDescent="0.25">
      <c r="A36" s="26">
        <v>23</v>
      </c>
      <c r="B36" s="24" t="s">
        <v>158</v>
      </c>
      <c r="C36" s="26" t="s">
        <v>159</v>
      </c>
      <c r="D36" s="26" t="s">
        <v>160</v>
      </c>
      <c r="E36" s="25">
        <f>21660/1.19</f>
        <v>18201.680672268907</v>
      </c>
      <c r="F36" s="27" t="s">
        <v>30</v>
      </c>
      <c r="G36" s="46" t="s">
        <v>161</v>
      </c>
      <c r="H36" s="46" t="s">
        <v>162</v>
      </c>
      <c r="I36" s="28" t="s">
        <v>157</v>
      </c>
      <c r="J36" s="46" t="s">
        <v>117</v>
      </c>
      <c r="L36" s="72"/>
      <c r="M36" s="72"/>
    </row>
    <row r="37" spans="1:13" ht="60.75" customHeight="1" x14ac:dyDescent="0.25">
      <c r="A37" s="26">
        <v>24</v>
      </c>
      <c r="B37" s="24" t="s">
        <v>163</v>
      </c>
      <c r="C37" s="26" t="s">
        <v>164</v>
      </c>
      <c r="D37" s="24" t="s">
        <v>165</v>
      </c>
      <c r="E37" s="51">
        <f>49540/1.19</f>
        <v>41630.252100840335</v>
      </c>
      <c r="F37" s="27" t="s">
        <v>30</v>
      </c>
      <c r="G37" s="46" t="s">
        <v>161</v>
      </c>
      <c r="H37" s="46" t="s">
        <v>162</v>
      </c>
      <c r="I37" s="28" t="s">
        <v>157</v>
      </c>
      <c r="J37" s="46" t="s">
        <v>117</v>
      </c>
      <c r="L37" s="72"/>
      <c r="M37" s="72"/>
    </row>
    <row r="38" spans="1:13" ht="67.5" customHeight="1" x14ac:dyDescent="0.25">
      <c r="A38" s="26">
        <v>25</v>
      </c>
      <c r="B38" s="24" t="s">
        <v>53</v>
      </c>
      <c r="C38" s="26" t="s">
        <v>52</v>
      </c>
      <c r="D38" s="26" t="s">
        <v>53</v>
      </c>
      <c r="E38" s="51">
        <v>10780</v>
      </c>
      <c r="F38" s="27" t="s">
        <v>30</v>
      </c>
      <c r="G38" s="46" t="s">
        <v>114</v>
      </c>
      <c r="H38" s="46" t="s">
        <v>111</v>
      </c>
      <c r="I38" s="28" t="s">
        <v>157</v>
      </c>
      <c r="J38" s="46" t="s">
        <v>117</v>
      </c>
      <c r="L38" s="72"/>
      <c r="M38" s="72"/>
    </row>
    <row r="39" spans="1:13" ht="60.75" customHeight="1" x14ac:dyDescent="0.25">
      <c r="A39" s="26">
        <v>26</v>
      </c>
      <c r="B39" s="24" t="s">
        <v>166</v>
      </c>
      <c r="C39" s="26" t="s">
        <v>50</v>
      </c>
      <c r="D39" s="26" t="s">
        <v>51</v>
      </c>
      <c r="E39" s="51">
        <v>11100</v>
      </c>
      <c r="F39" s="27" t="s">
        <v>30</v>
      </c>
      <c r="G39" s="46" t="s">
        <v>167</v>
      </c>
      <c r="H39" s="46" t="s">
        <v>168</v>
      </c>
      <c r="I39" s="28" t="s">
        <v>157</v>
      </c>
      <c r="J39" s="46" t="s">
        <v>117</v>
      </c>
      <c r="L39" s="72"/>
      <c r="M39" s="72"/>
    </row>
    <row r="40" spans="1:13" ht="64.5" customHeight="1" x14ac:dyDescent="0.25">
      <c r="A40" s="81" t="s">
        <v>54</v>
      </c>
      <c r="B40" s="82"/>
      <c r="C40" s="82"/>
      <c r="D40" s="82"/>
      <c r="E40" s="82"/>
      <c r="F40" s="82"/>
      <c r="G40" s="82"/>
      <c r="H40" s="82"/>
      <c r="I40" s="82"/>
      <c r="J40" s="83"/>
      <c r="L40" s="72"/>
      <c r="M40" s="72"/>
    </row>
    <row r="41" spans="1:13" ht="64.5" customHeight="1" x14ac:dyDescent="0.25">
      <c r="A41" s="26">
        <v>27</v>
      </c>
      <c r="B41" s="24" t="s">
        <v>71</v>
      </c>
      <c r="C41" s="26" t="s">
        <v>55</v>
      </c>
      <c r="D41" s="26" t="s">
        <v>72</v>
      </c>
      <c r="E41" s="25">
        <f>10000/1.19</f>
        <v>8403.361344537816</v>
      </c>
      <c r="F41" s="27" t="s">
        <v>30</v>
      </c>
      <c r="G41" s="26" t="s">
        <v>114</v>
      </c>
      <c r="H41" s="26" t="s">
        <v>126</v>
      </c>
      <c r="I41" s="53" t="s">
        <v>123</v>
      </c>
      <c r="J41" s="26" t="s">
        <v>112</v>
      </c>
      <c r="L41" s="72"/>
      <c r="M41" s="72"/>
    </row>
    <row r="42" spans="1:13" ht="64.5" customHeight="1" x14ac:dyDescent="0.25">
      <c r="A42" s="26">
        <v>28</v>
      </c>
      <c r="B42" s="24" t="s">
        <v>73</v>
      </c>
      <c r="C42" s="26" t="s">
        <v>74</v>
      </c>
      <c r="D42" s="26" t="s">
        <v>75</v>
      </c>
      <c r="E42" s="25">
        <v>105251.8</v>
      </c>
      <c r="F42" s="27" t="s">
        <v>30</v>
      </c>
      <c r="G42" s="26" t="s">
        <v>114</v>
      </c>
      <c r="H42" s="26" t="s">
        <v>125</v>
      </c>
      <c r="I42" s="53" t="s">
        <v>124</v>
      </c>
      <c r="J42" s="26" t="s">
        <v>112</v>
      </c>
      <c r="L42" s="72"/>
      <c r="M42" s="72"/>
    </row>
    <row r="43" spans="1:13" ht="60.75" customHeight="1" x14ac:dyDescent="0.25">
      <c r="A43" s="26">
        <v>29</v>
      </c>
      <c r="B43" s="24" t="s">
        <v>73</v>
      </c>
      <c r="C43" s="26" t="s">
        <v>76</v>
      </c>
      <c r="D43" s="26" t="s">
        <v>77</v>
      </c>
      <c r="E43" s="25">
        <f>2949.48+10924.25</f>
        <v>13873.73</v>
      </c>
      <c r="F43" s="27" t="s">
        <v>30</v>
      </c>
      <c r="G43" s="26" t="s">
        <v>114</v>
      </c>
      <c r="H43" s="26" t="s">
        <v>125</v>
      </c>
      <c r="I43" s="53" t="s">
        <v>124</v>
      </c>
      <c r="J43" s="26" t="s">
        <v>112</v>
      </c>
      <c r="L43" s="72"/>
      <c r="M43" s="72"/>
    </row>
    <row r="44" spans="1:13" ht="56.25" customHeight="1" x14ac:dyDescent="0.25">
      <c r="A44" s="54">
        <v>30</v>
      </c>
      <c r="B44" s="24" t="s">
        <v>73</v>
      </c>
      <c r="C44" s="26" t="s">
        <v>78</v>
      </c>
      <c r="D44" s="26" t="s">
        <v>79</v>
      </c>
      <c r="E44" s="25">
        <v>5462.18</v>
      </c>
      <c r="F44" s="27" t="s">
        <v>30</v>
      </c>
      <c r="G44" s="26" t="s">
        <v>114</v>
      </c>
      <c r="H44" s="26" t="s">
        <v>125</v>
      </c>
      <c r="I44" s="53" t="s">
        <v>124</v>
      </c>
      <c r="J44" s="26" t="s">
        <v>112</v>
      </c>
      <c r="L44" s="72"/>
      <c r="M44" s="72"/>
    </row>
    <row r="45" spans="1:13" ht="72" customHeight="1" x14ac:dyDescent="0.25">
      <c r="A45" s="26">
        <v>31</v>
      </c>
      <c r="B45" s="24" t="s">
        <v>73</v>
      </c>
      <c r="C45" s="26" t="s">
        <v>80</v>
      </c>
      <c r="D45" s="26" t="s">
        <v>81</v>
      </c>
      <c r="E45" s="25">
        <v>19159.599999999999</v>
      </c>
      <c r="F45" s="27" t="s">
        <v>30</v>
      </c>
      <c r="G45" s="26" t="s">
        <v>114</v>
      </c>
      <c r="H45" s="26" t="s">
        <v>125</v>
      </c>
      <c r="I45" s="53" t="s">
        <v>124</v>
      </c>
      <c r="J45" s="26" t="s">
        <v>112</v>
      </c>
      <c r="L45" s="72"/>
      <c r="M45" s="72"/>
    </row>
    <row r="46" spans="1:13" ht="60" customHeight="1" x14ac:dyDescent="0.25">
      <c r="A46" s="26">
        <v>32</v>
      </c>
      <c r="B46" s="24" t="s">
        <v>73</v>
      </c>
      <c r="C46" s="26" t="s">
        <v>82</v>
      </c>
      <c r="D46" s="26" t="s">
        <v>212</v>
      </c>
      <c r="E46" s="25">
        <v>3250</v>
      </c>
      <c r="F46" s="27" t="s">
        <v>30</v>
      </c>
      <c r="G46" s="26" t="s">
        <v>114</v>
      </c>
      <c r="H46" s="26" t="s">
        <v>125</v>
      </c>
      <c r="I46" s="53" t="s">
        <v>124</v>
      </c>
      <c r="J46" s="26" t="s">
        <v>112</v>
      </c>
      <c r="L46" s="72"/>
      <c r="M46" s="72"/>
    </row>
    <row r="47" spans="1:13" ht="66" customHeight="1" x14ac:dyDescent="0.25">
      <c r="A47" s="81" t="s">
        <v>37</v>
      </c>
      <c r="B47" s="82"/>
      <c r="C47" s="82"/>
      <c r="D47" s="82"/>
      <c r="E47" s="82"/>
      <c r="F47" s="82"/>
      <c r="G47" s="82"/>
      <c r="H47" s="82"/>
      <c r="I47" s="82"/>
      <c r="J47" s="83"/>
      <c r="L47" s="72"/>
      <c r="M47" s="72"/>
    </row>
    <row r="48" spans="1:13" ht="66" customHeight="1" x14ac:dyDescent="0.25">
      <c r="A48" s="26">
        <v>33</v>
      </c>
      <c r="B48" s="24" t="s">
        <v>188</v>
      </c>
      <c r="C48" s="26" t="s">
        <v>182</v>
      </c>
      <c r="D48" s="26" t="s">
        <v>183</v>
      </c>
      <c r="E48" s="25">
        <v>48000</v>
      </c>
      <c r="F48" s="27" t="s">
        <v>30</v>
      </c>
      <c r="G48" s="26" t="s">
        <v>114</v>
      </c>
      <c r="H48" s="26" t="s">
        <v>184</v>
      </c>
      <c r="I48" s="28" t="s">
        <v>63</v>
      </c>
      <c r="J48" s="26" t="s">
        <v>112</v>
      </c>
      <c r="L48" s="72"/>
      <c r="M48" s="72"/>
    </row>
    <row r="49" spans="1:13" ht="66" customHeight="1" x14ac:dyDescent="0.25">
      <c r="A49" s="26">
        <v>34</v>
      </c>
      <c r="B49" s="24" t="s">
        <v>185</v>
      </c>
      <c r="C49" s="26" t="s">
        <v>187</v>
      </c>
      <c r="D49" s="26" t="s">
        <v>186</v>
      </c>
      <c r="E49" s="25">
        <v>261900</v>
      </c>
      <c r="F49" s="27" t="s">
        <v>30</v>
      </c>
      <c r="G49" s="26" t="s">
        <v>114</v>
      </c>
      <c r="H49" s="26" t="s">
        <v>184</v>
      </c>
      <c r="I49" s="28" t="s">
        <v>63</v>
      </c>
      <c r="J49" s="26" t="s">
        <v>112</v>
      </c>
      <c r="L49" s="72"/>
      <c r="M49" s="72"/>
    </row>
    <row r="50" spans="1:13" ht="66" customHeight="1" x14ac:dyDescent="0.25">
      <c r="A50" s="26">
        <v>35</v>
      </c>
      <c r="B50" s="24" t="s">
        <v>189</v>
      </c>
      <c r="C50" s="26" t="s">
        <v>190</v>
      </c>
      <c r="D50" s="26" t="s">
        <v>191</v>
      </c>
      <c r="E50" s="25">
        <v>25000</v>
      </c>
      <c r="F50" s="27" t="s">
        <v>30</v>
      </c>
      <c r="G50" s="26" t="s">
        <v>114</v>
      </c>
      <c r="H50" s="26" t="s">
        <v>184</v>
      </c>
      <c r="I50" s="28" t="s">
        <v>63</v>
      </c>
      <c r="J50" s="26" t="s">
        <v>112</v>
      </c>
      <c r="L50" s="72"/>
      <c r="M50" s="72"/>
    </row>
    <row r="51" spans="1:13" ht="72.75" customHeight="1" x14ac:dyDescent="0.25">
      <c r="A51" s="26">
        <v>36</v>
      </c>
      <c r="B51" s="24" t="s">
        <v>128</v>
      </c>
      <c r="C51" s="26" t="s">
        <v>129</v>
      </c>
      <c r="D51" s="24" t="s">
        <v>130</v>
      </c>
      <c r="E51" s="25">
        <v>15000</v>
      </c>
      <c r="F51" s="27" t="s">
        <v>30</v>
      </c>
      <c r="G51" s="26" t="s">
        <v>114</v>
      </c>
      <c r="H51" s="26" t="s">
        <v>62</v>
      </c>
      <c r="I51" s="28" t="s">
        <v>63</v>
      </c>
      <c r="J51" s="33" t="s">
        <v>112</v>
      </c>
      <c r="L51" s="72"/>
      <c r="M51" s="72"/>
    </row>
    <row r="52" spans="1:13" ht="66.75" customHeight="1" x14ac:dyDescent="0.25">
      <c r="A52" s="26">
        <v>37</v>
      </c>
      <c r="B52" s="24" t="s">
        <v>131</v>
      </c>
      <c r="C52" s="26" t="s">
        <v>132</v>
      </c>
      <c r="D52" s="24" t="s">
        <v>133</v>
      </c>
      <c r="E52" s="25">
        <v>8500</v>
      </c>
      <c r="F52" s="27" t="s">
        <v>30</v>
      </c>
      <c r="G52" s="26" t="s">
        <v>114</v>
      </c>
      <c r="H52" s="26" t="s">
        <v>111</v>
      </c>
      <c r="I52" s="28" t="s">
        <v>63</v>
      </c>
      <c r="J52" s="33" t="s">
        <v>112</v>
      </c>
      <c r="L52" s="72"/>
      <c r="M52" s="72"/>
    </row>
    <row r="53" spans="1:13" ht="143.25" customHeight="1" x14ac:dyDescent="0.25">
      <c r="A53" s="26">
        <v>38</v>
      </c>
      <c r="B53" s="24" t="s">
        <v>134</v>
      </c>
      <c r="C53" s="26" t="s">
        <v>214</v>
      </c>
      <c r="D53" s="24" t="s">
        <v>213</v>
      </c>
      <c r="E53" s="25">
        <v>13850</v>
      </c>
      <c r="F53" s="27" t="s">
        <v>30</v>
      </c>
      <c r="G53" s="26" t="s">
        <v>115</v>
      </c>
      <c r="H53" s="26" t="s">
        <v>120</v>
      </c>
      <c r="I53" s="28" t="s">
        <v>63</v>
      </c>
      <c r="J53" s="33" t="s">
        <v>112</v>
      </c>
      <c r="L53" s="72"/>
      <c r="M53" s="72"/>
    </row>
    <row r="54" spans="1:13" ht="50.25" customHeight="1" x14ac:dyDescent="0.25">
      <c r="A54" s="54">
        <v>39</v>
      </c>
      <c r="B54" s="24" t="s">
        <v>136</v>
      </c>
      <c r="C54" s="26" t="s">
        <v>135</v>
      </c>
      <c r="D54" s="24" t="s">
        <v>137</v>
      </c>
      <c r="E54" s="25">
        <v>2117.64</v>
      </c>
      <c r="F54" s="27" t="s">
        <v>30</v>
      </c>
      <c r="G54" s="26" t="s">
        <v>114</v>
      </c>
      <c r="H54" s="26" t="s">
        <v>111</v>
      </c>
      <c r="I54" s="28" t="s">
        <v>63</v>
      </c>
      <c r="J54" s="33" t="s">
        <v>112</v>
      </c>
      <c r="L54" s="72"/>
      <c r="M54" s="72"/>
    </row>
    <row r="55" spans="1:13" ht="61.5" customHeight="1" x14ac:dyDescent="0.25">
      <c r="A55" s="26">
        <v>40</v>
      </c>
      <c r="B55" s="24" t="s">
        <v>138</v>
      </c>
      <c r="C55" s="26" t="s">
        <v>139</v>
      </c>
      <c r="D55" s="24" t="s">
        <v>140</v>
      </c>
      <c r="E55" s="25">
        <v>57270</v>
      </c>
      <c r="F55" s="27" t="s">
        <v>30</v>
      </c>
      <c r="G55" s="26" t="s">
        <v>141</v>
      </c>
      <c r="H55" s="26" t="s">
        <v>115</v>
      </c>
      <c r="I55" s="28" t="s">
        <v>63</v>
      </c>
      <c r="J55" s="33" t="s">
        <v>112</v>
      </c>
      <c r="L55" s="72"/>
      <c r="M55" s="72"/>
    </row>
    <row r="56" spans="1:13" ht="96.75" customHeight="1" x14ac:dyDescent="0.25">
      <c r="A56" s="26">
        <v>41</v>
      </c>
      <c r="B56" s="24" t="s">
        <v>142</v>
      </c>
      <c r="C56" s="26" t="s">
        <v>143</v>
      </c>
      <c r="D56" s="24" t="s">
        <v>144</v>
      </c>
      <c r="E56" s="25">
        <v>141250</v>
      </c>
      <c r="F56" s="44" t="s">
        <v>30</v>
      </c>
      <c r="G56" s="26" t="s">
        <v>115</v>
      </c>
      <c r="H56" s="26" t="s">
        <v>120</v>
      </c>
      <c r="I56" s="28" t="s">
        <v>63</v>
      </c>
      <c r="J56" s="33" t="s">
        <v>112</v>
      </c>
      <c r="L56" s="72"/>
      <c r="M56" s="72"/>
    </row>
    <row r="57" spans="1:13" ht="63" customHeight="1" x14ac:dyDescent="0.25">
      <c r="A57" s="26">
        <v>42</v>
      </c>
      <c r="B57" s="24" t="s">
        <v>145</v>
      </c>
      <c r="C57" s="26" t="s">
        <v>146</v>
      </c>
      <c r="D57" s="24" t="s">
        <v>147</v>
      </c>
      <c r="E57" s="25">
        <v>14400</v>
      </c>
      <c r="F57" s="44" t="s">
        <v>30</v>
      </c>
      <c r="G57" s="26" t="s">
        <v>148</v>
      </c>
      <c r="H57" s="26" t="s">
        <v>111</v>
      </c>
      <c r="I57" s="28" t="s">
        <v>63</v>
      </c>
      <c r="J57" s="33" t="s">
        <v>112</v>
      </c>
      <c r="L57" s="72"/>
      <c r="M57" s="72"/>
    </row>
    <row r="58" spans="1:13" ht="42.75" customHeight="1" x14ac:dyDescent="0.25">
      <c r="A58" s="26">
        <v>43</v>
      </c>
      <c r="B58" s="24" t="s">
        <v>150</v>
      </c>
      <c r="C58" s="26" t="s">
        <v>149</v>
      </c>
      <c r="D58" s="24" t="s">
        <v>150</v>
      </c>
      <c r="E58" s="25">
        <v>29882.35</v>
      </c>
      <c r="F58" s="44" t="s">
        <v>30</v>
      </c>
      <c r="G58" s="26" t="s">
        <v>114</v>
      </c>
      <c r="H58" s="26" t="s">
        <v>192</v>
      </c>
      <c r="I58" s="28" t="s">
        <v>63</v>
      </c>
      <c r="J58" s="33" t="s">
        <v>112</v>
      </c>
      <c r="L58" s="72"/>
      <c r="M58" s="72"/>
    </row>
    <row r="59" spans="1:13" ht="60" customHeight="1" x14ac:dyDescent="0.25">
      <c r="A59" s="26">
        <v>44</v>
      </c>
      <c r="B59" s="24" t="s">
        <v>151</v>
      </c>
      <c r="C59" s="26" t="s">
        <v>152</v>
      </c>
      <c r="D59" s="24" t="s">
        <v>153</v>
      </c>
      <c r="E59" s="25">
        <v>360</v>
      </c>
      <c r="F59" s="44" t="s">
        <v>30</v>
      </c>
      <c r="G59" s="26" t="s">
        <v>114</v>
      </c>
      <c r="H59" s="26" t="s">
        <v>192</v>
      </c>
      <c r="I59" s="28" t="s">
        <v>63</v>
      </c>
      <c r="J59" s="33" t="s">
        <v>112</v>
      </c>
      <c r="L59" s="72"/>
      <c r="M59" s="72"/>
    </row>
    <row r="60" spans="1:13" ht="60" customHeight="1" x14ac:dyDescent="0.25">
      <c r="A60" s="81" t="s">
        <v>215</v>
      </c>
      <c r="B60" s="82"/>
      <c r="C60" s="82"/>
      <c r="D60" s="82"/>
      <c r="E60" s="82"/>
      <c r="F60" s="82"/>
      <c r="G60" s="82"/>
      <c r="H60" s="82"/>
      <c r="I60" s="82"/>
      <c r="J60" s="83"/>
      <c r="L60" s="72"/>
      <c r="M60" s="72"/>
    </row>
    <row r="61" spans="1:13" ht="60" customHeight="1" x14ac:dyDescent="0.25">
      <c r="A61" s="26">
        <v>45</v>
      </c>
      <c r="B61" s="26" t="s">
        <v>221</v>
      </c>
      <c r="C61" s="26" t="s">
        <v>222</v>
      </c>
      <c r="D61" s="26" t="s">
        <v>223</v>
      </c>
      <c r="E61" s="26">
        <v>1500</v>
      </c>
      <c r="F61" s="44" t="s">
        <v>30</v>
      </c>
      <c r="G61" s="44" t="s">
        <v>115</v>
      </c>
      <c r="H61" s="26" t="s">
        <v>224</v>
      </c>
      <c r="I61" s="28" t="s">
        <v>219</v>
      </c>
      <c r="J61" s="33" t="s">
        <v>112</v>
      </c>
      <c r="L61" s="72"/>
      <c r="M61" s="72"/>
    </row>
    <row r="62" spans="1:13" ht="70.5" customHeight="1" x14ac:dyDescent="0.25">
      <c r="A62" s="26">
        <v>46</v>
      </c>
      <c r="B62" s="26" t="s">
        <v>216</v>
      </c>
      <c r="C62" s="26" t="s">
        <v>217</v>
      </c>
      <c r="D62" s="26" t="s">
        <v>218</v>
      </c>
      <c r="E62" s="52">
        <f>10000/1.19</f>
        <v>8403.361344537816</v>
      </c>
      <c r="F62" s="44" t="s">
        <v>30</v>
      </c>
      <c r="G62" s="26" t="s">
        <v>220</v>
      </c>
      <c r="H62" s="26" t="s">
        <v>192</v>
      </c>
      <c r="I62" s="28" t="s">
        <v>219</v>
      </c>
      <c r="J62" s="33" t="s">
        <v>112</v>
      </c>
      <c r="L62" s="72"/>
      <c r="M62" s="72"/>
    </row>
    <row r="63" spans="1:13" ht="60" customHeight="1" x14ac:dyDescent="0.25">
      <c r="A63" s="81" t="s">
        <v>225</v>
      </c>
      <c r="B63" s="82"/>
      <c r="C63" s="82"/>
      <c r="D63" s="82"/>
      <c r="E63" s="82"/>
      <c r="F63" s="82"/>
      <c r="G63" s="82"/>
      <c r="H63" s="82"/>
      <c r="I63" s="82"/>
      <c r="J63" s="83"/>
      <c r="L63" s="72"/>
      <c r="M63" s="72"/>
    </row>
    <row r="64" spans="1:13" ht="82.5" customHeight="1" x14ac:dyDescent="0.25">
      <c r="A64" s="24">
        <v>47</v>
      </c>
      <c r="B64" s="24" t="s">
        <v>35</v>
      </c>
      <c r="C64" s="24" t="s">
        <v>175</v>
      </c>
      <c r="D64" s="24" t="s">
        <v>31</v>
      </c>
      <c r="E64" s="25">
        <v>21100</v>
      </c>
      <c r="F64" s="24" t="s">
        <v>30</v>
      </c>
      <c r="G64" s="24" t="s">
        <v>114</v>
      </c>
      <c r="H64" s="24" t="s">
        <v>111</v>
      </c>
      <c r="I64" s="24" t="s">
        <v>173</v>
      </c>
      <c r="J64" s="24" t="s">
        <v>117</v>
      </c>
      <c r="L64" s="72"/>
      <c r="M64" s="72"/>
    </row>
    <row r="65" spans="1:13" ht="63" customHeight="1" x14ac:dyDescent="0.25">
      <c r="A65" s="7"/>
      <c r="B65" s="8"/>
      <c r="C65" s="8"/>
      <c r="D65" s="8"/>
      <c r="E65" s="8"/>
      <c r="F65" s="8"/>
      <c r="G65" s="8"/>
      <c r="H65" s="8"/>
      <c r="I65" s="8"/>
      <c r="J65" s="8"/>
      <c r="L65" s="72"/>
      <c r="M65" s="72"/>
    </row>
    <row r="66" spans="1:13" ht="63" customHeight="1" x14ac:dyDescent="0.25">
      <c r="A66" s="7"/>
      <c r="B66" s="8"/>
      <c r="C66" s="8"/>
      <c r="D66" s="8"/>
      <c r="E66" s="8"/>
      <c r="F66" s="8"/>
      <c r="G66" s="8"/>
      <c r="H66" s="8"/>
      <c r="I66" s="8"/>
      <c r="J66" s="8"/>
      <c r="L66" s="72"/>
      <c r="M66" s="72"/>
    </row>
    <row r="67" spans="1:13" ht="31.5" customHeight="1" x14ac:dyDescent="0.25">
      <c r="A67" s="7"/>
      <c r="B67" s="8"/>
      <c r="C67" s="8"/>
      <c r="D67" s="8"/>
      <c r="E67" s="8"/>
      <c r="F67" s="8"/>
      <c r="G67" s="8"/>
      <c r="H67" s="8"/>
      <c r="I67" s="8"/>
      <c r="J67" s="8"/>
      <c r="L67" s="72"/>
      <c r="M67" s="72"/>
    </row>
    <row r="68" spans="1:13" ht="72.75" customHeight="1" x14ac:dyDescent="0.25">
      <c r="A68" s="7"/>
      <c r="B68" s="8"/>
      <c r="C68" s="8"/>
      <c r="D68" s="8"/>
      <c r="E68" s="8"/>
      <c r="F68" s="8"/>
      <c r="G68" s="8"/>
      <c r="H68" s="8"/>
      <c r="I68" s="8"/>
      <c r="J68" s="8"/>
      <c r="L68" s="72"/>
      <c r="M68" s="72"/>
    </row>
    <row r="69" spans="1:13" ht="72.75" customHeight="1" x14ac:dyDescent="0.25">
      <c r="A69" s="7"/>
      <c r="B69" s="8"/>
      <c r="C69" s="8"/>
      <c r="D69" s="8"/>
      <c r="E69" s="8"/>
      <c r="F69" s="8"/>
      <c r="G69" s="8"/>
      <c r="H69" s="8"/>
      <c r="I69" s="8"/>
      <c r="J69" s="8"/>
      <c r="L69" s="72"/>
      <c r="M69" s="72"/>
    </row>
    <row r="70" spans="1:13" ht="72.75" customHeight="1" x14ac:dyDescent="0.25">
      <c r="A70" s="7"/>
      <c r="B70" s="9"/>
      <c r="C70" s="10"/>
      <c r="D70" s="10"/>
      <c r="E70" s="11"/>
      <c r="F70" s="12"/>
      <c r="G70" s="13"/>
      <c r="H70" s="13"/>
      <c r="I70" s="14"/>
      <c r="J70" s="13"/>
      <c r="L70" s="72"/>
      <c r="M70" s="72"/>
    </row>
    <row r="71" spans="1:13" ht="72.75" customHeight="1" x14ac:dyDescent="0.25">
      <c r="A71" s="7"/>
      <c r="B71" s="9"/>
      <c r="C71" s="10"/>
      <c r="D71" s="10"/>
      <c r="E71" s="11"/>
      <c r="F71" s="12"/>
      <c r="G71" s="13"/>
      <c r="H71" s="13"/>
      <c r="I71" s="14"/>
      <c r="J71" s="13"/>
      <c r="L71" s="72"/>
      <c r="M71" s="72"/>
    </row>
    <row r="72" spans="1:13" ht="72.75" customHeight="1" x14ac:dyDescent="0.25">
      <c r="A72" s="7"/>
      <c r="B72" s="9"/>
      <c r="C72" s="10"/>
      <c r="D72" s="10"/>
      <c r="E72" s="11"/>
      <c r="F72" s="12"/>
      <c r="G72" s="13"/>
      <c r="H72" s="13"/>
      <c r="I72" s="14"/>
      <c r="J72" s="13"/>
      <c r="L72" s="72"/>
      <c r="M72" s="72"/>
    </row>
    <row r="73" spans="1:13" ht="72.75" customHeight="1" x14ac:dyDescent="0.25">
      <c r="A73" s="7"/>
      <c r="B73" s="9"/>
      <c r="C73" s="15"/>
      <c r="D73" s="10"/>
      <c r="E73" s="11"/>
      <c r="F73" s="12"/>
      <c r="G73" s="13"/>
      <c r="H73" s="13"/>
      <c r="I73" s="14"/>
      <c r="J73" s="13"/>
      <c r="L73" s="72"/>
      <c r="M73" s="72"/>
    </row>
    <row r="74" spans="1:13" ht="35.25" customHeight="1" x14ac:dyDescent="0.25">
      <c r="A74" s="7"/>
      <c r="L74" s="72"/>
      <c r="M74" s="72"/>
    </row>
    <row r="75" spans="1:13" ht="70.5" customHeight="1" x14ac:dyDescent="0.25">
      <c r="A75" s="7"/>
      <c r="L75" s="72"/>
      <c r="M75" s="72"/>
    </row>
    <row r="76" spans="1:13" ht="70.5" customHeight="1" x14ac:dyDescent="0.25">
      <c r="A76" s="7"/>
      <c r="L76" s="72"/>
      <c r="M76" s="72"/>
    </row>
    <row r="77" spans="1:13" ht="70.5" customHeight="1" x14ac:dyDescent="0.25">
      <c r="A77" s="7"/>
      <c r="L77" s="72"/>
      <c r="M77" s="72"/>
    </row>
    <row r="78" spans="1:13" ht="62.25" customHeight="1" x14ac:dyDescent="0.25">
      <c r="L78" s="72"/>
      <c r="M78" s="72"/>
    </row>
    <row r="79" spans="1:13" ht="62.25" customHeight="1" x14ac:dyDescent="0.25">
      <c r="L79" s="72"/>
      <c r="M79" s="72"/>
    </row>
    <row r="80" spans="1:13" ht="62.25" customHeight="1" x14ac:dyDescent="0.25">
      <c r="L80" s="72"/>
      <c r="M80" s="72"/>
    </row>
    <row r="81" spans="12:13" ht="35.25" customHeight="1" x14ac:dyDescent="0.25">
      <c r="L81" s="72"/>
      <c r="M81" s="72"/>
    </row>
    <row r="82" spans="12:13" ht="50.25" customHeight="1" x14ac:dyDescent="0.25">
      <c r="L82" s="72"/>
      <c r="M82" s="72"/>
    </row>
    <row r="83" spans="12:13" ht="60.75" customHeight="1" x14ac:dyDescent="0.25">
      <c r="L83" s="72"/>
      <c r="M83" s="72"/>
    </row>
    <row r="84" spans="12:13" ht="60.75" customHeight="1" x14ac:dyDescent="0.25">
      <c r="L84" s="72"/>
      <c r="M84" s="72"/>
    </row>
    <row r="85" spans="12:13" ht="51" customHeight="1" x14ac:dyDescent="0.25">
      <c r="L85" s="72"/>
      <c r="M85" s="72"/>
    </row>
    <row r="86" spans="12:13" ht="65.25" customHeight="1" x14ac:dyDescent="0.25">
      <c r="L86" s="72"/>
      <c r="M86" s="72"/>
    </row>
    <row r="87" spans="12:13" ht="65.25" customHeight="1" x14ac:dyDescent="0.25">
      <c r="L87" s="72"/>
      <c r="M87" s="72"/>
    </row>
    <row r="88" spans="12:13" ht="65.25" customHeight="1" x14ac:dyDescent="0.25">
      <c r="L88" s="72"/>
      <c r="M88" s="72"/>
    </row>
    <row r="89" spans="12:13" ht="65.25" customHeight="1" x14ac:dyDescent="0.25">
      <c r="L89" s="72"/>
      <c r="M89" s="72"/>
    </row>
    <row r="90" spans="12:13" ht="65.25" customHeight="1" x14ac:dyDescent="0.25">
      <c r="L90" s="72"/>
      <c r="M90" s="72"/>
    </row>
    <row r="91" spans="12:13" ht="65.25" customHeight="1" x14ac:dyDescent="0.25">
      <c r="L91" s="72"/>
      <c r="M91" s="72"/>
    </row>
    <row r="92" spans="12:13" ht="53.25" customHeight="1" x14ac:dyDescent="0.25">
      <c r="L92" s="72"/>
      <c r="M92" s="72"/>
    </row>
    <row r="93" spans="12:13" ht="36" customHeight="1" x14ac:dyDescent="0.25">
      <c r="L93" s="72"/>
      <c r="M93" s="72"/>
    </row>
    <row r="94" spans="12:13" ht="57" customHeight="1" x14ac:dyDescent="0.25">
      <c r="L94" s="72"/>
      <c r="M94" s="72"/>
    </row>
    <row r="95" spans="12:13" ht="39" customHeight="1" x14ac:dyDescent="0.25">
      <c r="L95" s="72"/>
      <c r="M95" s="72"/>
    </row>
    <row r="96" spans="12:13" ht="81.75" customHeight="1" x14ac:dyDescent="0.25">
      <c r="L96" s="72"/>
      <c r="M96" s="72"/>
    </row>
    <row r="97" spans="11:13" ht="79.5" customHeight="1" x14ac:dyDescent="0.25">
      <c r="L97" s="72"/>
      <c r="M97" s="72"/>
    </row>
    <row r="98" spans="11:13" ht="104.25" customHeight="1" x14ac:dyDescent="0.25">
      <c r="L98" s="72"/>
      <c r="M98" s="72"/>
    </row>
    <row r="99" spans="11:13" ht="101.25" customHeight="1" x14ac:dyDescent="0.25">
      <c r="K99" s="8"/>
      <c r="L99" s="72"/>
      <c r="M99" s="72"/>
    </row>
    <row r="100" spans="11:13" ht="41.25" customHeight="1" x14ac:dyDescent="0.25">
      <c r="K100" s="8"/>
      <c r="L100" s="72"/>
      <c r="M100" s="72"/>
    </row>
    <row r="101" spans="11:13" ht="70.5" customHeight="1" x14ac:dyDescent="0.25">
      <c r="K101" s="8"/>
      <c r="L101" s="72"/>
      <c r="M101" s="72"/>
    </row>
    <row r="102" spans="11:13" ht="15.75" customHeight="1" x14ac:dyDescent="0.25">
      <c r="K102" s="8"/>
      <c r="L102" s="72"/>
      <c r="M102" s="72"/>
    </row>
    <row r="103" spans="11:13" ht="15" customHeight="1" x14ac:dyDescent="0.25">
      <c r="K103" s="8"/>
      <c r="L103" s="72"/>
      <c r="M103" s="72"/>
    </row>
    <row r="104" spans="11:13" ht="15" customHeight="1" x14ac:dyDescent="0.25">
      <c r="K104" s="8"/>
      <c r="L104" s="72"/>
      <c r="M104" s="72"/>
    </row>
    <row r="105" spans="11:13" ht="15" customHeight="1" x14ac:dyDescent="0.25">
      <c r="K105" s="8"/>
      <c r="L105" s="72"/>
      <c r="M105" s="72"/>
    </row>
    <row r="106" spans="11:13" ht="15" customHeight="1" x14ac:dyDescent="0.25">
      <c r="K106" s="8"/>
      <c r="L106" s="72"/>
      <c r="M106" s="72"/>
    </row>
    <row r="107" spans="11:13" ht="15" customHeight="1" x14ac:dyDescent="0.25">
      <c r="L107" s="72"/>
      <c r="M107" s="72"/>
    </row>
    <row r="108" spans="11:13" ht="15" customHeight="1" x14ac:dyDescent="0.25">
      <c r="L108" s="72"/>
      <c r="M108" s="72"/>
    </row>
    <row r="109" spans="11:13" ht="15" customHeight="1" x14ac:dyDescent="0.25">
      <c r="L109" s="72"/>
      <c r="M109" s="72"/>
    </row>
    <row r="110" spans="11:13" ht="15" customHeight="1" x14ac:dyDescent="0.25">
      <c r="L110" s="72"/>
      <c r="M110" s="72"/>
    </row>
  </sheetData>
  <mergeCells count="12">
    <mergeCell ref="A1:J1"/>
    <mergeCell ref="C2:D2"/>
    <mergeCell ref="A63:J63"/>
    <mergeCell ref="A60:J60"/>
    <mergeCell ref="L3:M110"/>
    <mergeCell ref="A10:J10"/>
    <mergeCell ref="A21:J21"/>
    <mergeCell ref="A34:J34"/>
    <mergeCell ref="A3:J3"/>
    <mergeCell ref="A30:J30"/>
    <mergeCell ref="A47:J47"/>
    <mergeCell ref="A40:J40"/>
  </mergeCells>
  <phoneticPr fontId="4" type="noConversion"/>
  <pageMargins left="0.25" right="0.25" top="0.75" bottom="0.75" header="0.3" footer="0.3"/>
  <pageSetup scale="60" fitToHeight="0" orientation="landscape" r:id="rId1"/>
  <colBreaks count="1" manualBreakCount="1">
    <brk id="10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25"/>
  <sheetViews>
    <sheetView workbookViewId="0">
      <selection activeCell="D25" sqref="D25"/>
    </sheetView>
  </sheetViews>
  <sheetFormatPr defaultRowHeight="15" x14ac:dyDescent="0.25"/>
  <cols>
    <col min="4" max="4" width="12" customWidth="1"/>
  </cols>
  <sheetData>
    <row r="3" spans="3:4" x14ac:dyDescent="0.25">
      <c r="C3">
        <v>300</v>
      </c>
      <c r="D3" s="1">
        <f>C3/1.19</f>
        <v>252.10084033613447</v>
      </c>
    </row>
    <row r="4" spans="3:4" x14ac:dyDescent="0.25">
      <c r="C4">
        <v>1200</v>
      </c>
      <c r="D4" s="1">
        <f t="shared" ref="D4:D25" si="0">C4/1.19</f>
        <v>1008.4033613445379</v>
      </c>
    </row>
    <row r="5" spans="3:4" x14ac:dyDescent="0.25">
      <c r="C5">
        <v>1900</v>
      </c>
      <c r="D5" s="1">
        <f t="shared" si="0"/>
        <v>1596.6386554621849</v>
      </c>
    </row>
    <row r="6" spans="3:4" x14ac:dyDescent="0.25">
      <c r="C6">
        <v>1500</v>
      </c>
      <c r="D6" s="1">
        <f t="shared" si="0"/>
        <v>1260.5042016806724</v>
      </c>
    </row>
    <row r="7" spans="3:4" x14ac:dyDescent="0.25">
      <c r="C7">
        <v>500</v>
      </c>
      <c r="D7" s="1">
        <f t="shared" si="0"/>
        <v>420.1680672268908</v>
      </c>
    </row>
    <row r="8" spans="3:4" x14ac:dyDescent="0.25">
      <c r="C8">
        <v>220</v>
      </c>
      <c r="D8" s="1">
        <f t="shared" si="0"/>
        <v>184.87394957983193</v>
      </c>
    </row>
    <row r="9" spans="3:4" x14ac:dyDescent="0.25">
      <c r="C9">
        <v>90</v>
      </c>
      <c r="D9" s="1">
        <f t="shared" si="0"/>
        <v>75.630252100840337</v>
      </c>
    </row>
    <row r="10" spans="3:4" x14ac:dyDescent="0.25">
      <c r="C10">
        <v>12890</v>
      </c>
      <c r="D10" s="1">
        <f t="shared" si="0"/>
        <v>10831.932773109243</v>
      </c>
    </row>
    <row r="11" spans="3:4" x14ac:dyDescent="0.25">
      <c r="C11">
        <v>3000</v>
      </c>
      <c r="D11" s="1">
        <f t="shared" si="0"/>
        <v>2521.0084033613448</v>
      </c>
    </row>
    <row r="12" spans="3:4" x14ac:dyDescent="0.25">
      <c r="C12">
        <v>21600</v>
      </c>
      <c r="D12" s="1">
        <f t="shared" si="0"/>
        <v>18151.26050420168</v>
      </c>
    </row>
    <row r="13" spans="3:4" x14ac:dyDescent="0.25">
      <c r="C13">
        <v>1500</v>
      </c>
      <c r="D13" s="1">
        <f t="shared" si="0"/>
        <v>1260.5042016806724</v>
      </c>
    </row>
    <row r="14" spans="3:4" x14ac:dyDescent="0.25">
      <c r="C14">
        <v>2000</v>
      </c>
      <c r="D14" s="1">
        <f t="shared" si="0"/>
        <v>1680.6722689075632</v>
      </c>
    </row>
    <row r="15" spans="3:4" x14ac:dyDescent="0.25">
      <c r="C15">
        <v>13060</v>
      </c>
      <c r="D15" s="1">
        <f t="shared" si="0"/>
        <v>10974.789915966387</v>
      </c>
    </row>
    <row r="16" spans="3:4" x14ac:dyDescent="0.25">
      <c r="C16">
        <v>250</v>
      </c>
      <c r="D16" s="1">
        <f t="shared" si="0"/>
        <v>210.0840336134454</v>
      </c>
    </row>
    <row r="17" spans="3:4" x14ac:dyDescent="0.25">
      <c r="C17">
        <v>10284</v>
      </c>
      <c r="D17" s="1">
        <f t="shared" si="0"/>
        <v>8642.0168067226896</v>
      </c>
    </row>
    <row r="18" spans="3:4" x14ac:dyDescent="0.25">
      <c r="C18">
        <v>111100</v>
      </c>
      <c r="D18" s="1">
        <f t="shared" si="0"/>
        <v>93361.344537815137</v>
      </c>
    </row>
    <row r="19" spans="3:4" x14ac:dyDescent="0.25">
      <c r="C19">
        <v>6000</v>
      </c>
      <c r="D19" s="1">
        <f t="shared" si="0"/>
        <v>5042.0168067226896</v>
      </c>
    </row>
    <row r="20" spans="3:4" x14ac:dyDescent="0.25">
      <c r="C20">
        <v>17250</v>
      </c>
      <c r="D20" s="1">
        <f t="shared" si="0"/>
        <v>14495.798319327732</v>
      </c>
    </row>
    <row r="21" spans="3:4" x14ac:dyDescent="0.25">
      <c r="C21">
        <v>146880</v>
      </c>
      <c r="D21" s="1">
        <f t="shared" si="0"/>
        <v>123428.57142857143</v>
      </c>
    </row>
    <row r="22" spans="3:4" x14ac:dyDescent="0.25">
      <c r="C22">
        <v>900000</v>
      </c>
      <c r="D22" s="1">
        <f t="shared" si="0"/>
        <v>756302.52100840339</v>
      </c>
    </row>
    <row r="23" spans="3:4" x14ac:dyDescent="0.25">
      <c r="C23">
        <v>2700</v>
      </c>
      <c r="D23" s="1">
        <f t="shared" si="0"/>
        <v>2268.90756302521</v>
      </c>
    </row>
    <row r="24" spans="3:4" x14ac:dyDescent="0.25">
      <c r="C24">
        <v>17040</v>
      </c>
      <c r="D24" s="1">
        <f t="shared" si="0"/>
        <v>14319.327731092437</v>
      </c>
    </row>
    <row r="25" spans="3:4" x14ac:dyDescent="0.25">
      <c r="C25">
        <v>9527500</v>
      </c>
      <c r="D25" s="1">
        <f t="shared" si="0"/>
        <v>8006302.521008404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PAAP 2024</vt:lpstr>
      <vt:lpstr>Achizitii directe 2024</vt:lpstr>
      <vt:lpstr>Sheet1</vt:lpstr>
      <vt:lpstr>'PAAP 2024'!Print_Area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2024-12-20T15:26:41Z</dcterms:modified>
</cp:coreProperties>
</file>